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U:\LODI RULES\PRT\"/>
    </mc:Choice>
  </mc:AlternateContent>
  <xr:revisionPtr revIDLastSave="0" documentId="13_ncr:1_{C02D2522-6970-47CB-8A5F-7286087BA4BD}" xr6:coauthVersionLast="47" xr6:coauthVersionMax="47" xr10:uidLastSave="{00000000-0000-0000-0000-000000000000}"/>
  <bookViews>
    <workbookView xWindow="-28350" yWindow="105" windowWidth="27975" windowHeight="14655" xr2:uid="{F170E986-6FDC-44E1-92AF-F2654CD25CBC}"/>
  </bookViews>
  <sheets>
    <sheet name="Vineyard Block 1" sheetId="1" r:id="rId1"/>
    <sheet name="Vineyard Block 2" sheetId="2" r:id="rId2"/>
  </sheets>
  <externalReferences>
    <externalReference r:id="rId3"/>
    <externalReference r:id="rId4"/>
  </externalReferences>
  <definedNames>
    <definedName name="aap_method">[1]ListValues!$B$1:$B$12</definedName>
    <definedName name="units" localSheetId="0">[2]ListValues!$A$1:$A$7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1" i="2" l="1"/>
  <c r="K21" i="2"/>
  <c r="O21" i="2" s="1"/>
  <c r="S21" i="2" s="1"/>
  <c r="R20" i="2"/>
  <c r="K20" i="2"/>
  <c r="O20" i="2" s="1"/>
  <c r="S20" i="2" s="1"/>
  <c r="R19" i="2"/>
  <c r="K19" i="2"/>
  <c r="O19" i="2" s="1"/>
  <c r="S19" i="2" s="1"/>
  <c r="R18" i="2"/>
  <c r="K18" i="2"/>
  <c r="O18" i="2" s="1"/>
  <c r="S18" i="2" s="1"/>
  <c r="R17" i="2"/>
  <c r="K17" i="2"/>
  <c r="O17" i="2" s="1"/>
  <c r="S17" i="2" s="1"/>
  <c r="R16" i="2"/>
  <c r="K16" i="2"/>
  <c r="O16" i="2" s="1"/>
  <c r="S16" i="2" s="1"/>
  <c r="R15" i="2"/>
  <c r="K15" i="2"/>
  <c r="O15" i="2" s="1"/>
  <c r="S15" i="2" s="1"/>
  <c r="R14" i="2"/>
  <c r="K14" i="2"/>
  <c r="O14" i="2" s="1"/>
  <c r="S14" i="2" s="1"/>
  <c r="R13" i="2"/>
  <c r="K13" i="2"/>
  <c r="O13" i="2" s="1"/>
  <c r="S13" i="2" s="1"/>
  <c r="R12" i="2"/>
  <c r="K12" i="2"/>
  <c r="O12" i="2" s="1"/>
  <c r="S12" i="2" s="1"/>
  <c r="R11" i="2"/>
  <c r="K11" i="2"/>
  <c r="O11" i="2" s="1"/>
  <c r="S11" i="2" s="1"/>
  <c r="R10" i="2"/>
  <c r="K10" i="2"/>
  <c r="O10" i="2" s="1"/>
  <c r="S10" i="2" s="1"/>
  <c r="R9" i="2"/>
  <c r="K9" i="2"/>
  <c r="O9" i="2" s="1"/>
  <c r="S9" i="2" s="1"/>
  <c r="R8" i="2"/>
  <c r="K8" i="2"/>
  <c r="O8" i="2" s="1"/>
  <c r="S8" i="2" s="1"/>
  <c r="M14" i="1"/>
  <c r="M15" i="1"/>
  <c r="M16" i="1"/>
  <c r="M17" i="1"/>
  <c r="M18" i="1"/>
  <c r="M19" i="1"/>
  <c r="M20" i="1"/>
  <c r="M21" i="1"/>
  <c r="M22" i="1"/>
  <c r="M23" i="1"/>
  <c r="M24" i="1"/>
  <c r="M25" i="1"/>
  <c r="M26" i="1"/>
  <c r="M13" i="1"/>
  <c r="R14" i="1"/>
  <c r="R15" i="1"/>
  <c r="R16" i="1"/>
  <c r="R17" i="1"/>
  <c r="R18" i="1"/>
  <c r="R19" i="1"/>
  <c r="R20" i="1"/>
  <c r="R21" i="1"/>
  <c r="R22" i="1"/>
  <c r="R23" i="1"/>
  <c r="R24" i="1"/>
  <c r="R25" i="1"/>
  <c r="R26" i="1"/>
  <c r="R13" i="1"/>
  <c r="O18" i="1"/>
  <c r="O19" i="1"/>
  <c r="O20" i="1"/>
  <c r="O21" i="1"/>
  <c r="K26" i="1"/>
  <c r="O26" i="1" s="1"/>
  <c r="K23" i="1"/>
  <c r="O23" i="1" s="1"/>
  <c r="K24" i="1"/>
  <c r="O24" i="1" s="1"/>
  <c r="K25" i="1"/>
  <c r="O25" i="1" s="1"/>
  <c r="K14" i="1"/>
  <c r="O14" i="1" s="1"/>
  <c r="K15" i="1"/>
  <c r="O15" i="1" s="1"/>
  <c r="K16" i="1"/>
  <c r="O16" i="1" s="1"/>
  <c r="K17" i="1"/>
  <c r="O17" i="1" s="1"/>
  <c r="K18" i="1"/>
  <c r="K19" i="1"/>
  <c r="K20" i="1"/>
  <c r="K21" i="1"/>
  <c r="K22" i="1"/>
  <c r="O22" i="1" s="1"/>
  <c r="K13" i="1"/>
  <c r="O13" i="1" s="1"/>
  <c r="S22" i="2" l="1"/>
  <c r="M8" i="2"/>
  <c r="M12" i="2"/>
  <c r="M16" i="2"/>
  <c r="M20" i="2"/>
  <c r="M9" i="2"/>
  <c r="M13" i="2"/>
  <c r="M17" i="2"/>
  <c r="M21" i="2"/>
  <c r="M10" i="2"/>
  <c r="M14" i="2"/>
  <c r="M18" i="2"/>
  <c r="M11" i="2"/>
  <c r="M15" i="2"/>
  <c r="M19" i="2"/>
  <c r="S26" i="1"/>
  <c r="S24" i="1"/>
  <c r="S23" i="1"/>
  <c r="S22" i="1"/>
  <c r="S21" i="1"/>
  <c r="S17" i="1"/>
  <c r="S14" i="1"/>
  <c r="S16" i="1"/>
  <c r="S15" i="1"/>
  <c r="S25" i="1"/>
  <c r="S20" i="1"/>
  <c r="S19" i="1"/>
  <c r="S18" i="1"/>
  <c r="S13" i="1"/>
  <c r="S27" i="1" l="1"/>
</calcChain>
</file>

<file path=xl/sharedStrings.xml><?xml version="1.0" encoding="utf-8"?>
<sst xmlns="http://schemas.openxmlformats.org/spreadsheetml/2006/main" count="167" uniqueCount="51">
  <si>
    <t>example</t>
  </si>
  <si>
    <t>264-1106</t>
  </si>
  <si>
    <t xml:space="preserve">	79702-1</t>
  </si>
  <si>
    <t>264-1050</t>
  </si>
  <si>
    <t>ground</t>
  </si>
  <si>
    <t>ALION HERBICIDE</t>
  </si>
  <si>
    <t>oz/acre</t>
  </si>
  <si>
    <t>DUPONT MATRIX SG HERBICIDE</t>
  </si>
  <si>
    <t>352-768</t>
  </si>
  <si>
    <t>GOALTENDER</t>
  </si>
  <si>
    <t>62719-447</t>
  </si>
  <si>
    <t>pt/acre</t>
  </si>
  <si>
    <t>ROUNDUP POWERMAX HERBICIDE</t>
  </si>
  <si>
    <t>524-549</t>
  </si>
  <si>
    <t>INTEGRO MAGIC SULFUR DUST</t>
  </si>
  <si>
    <t>lb/acre</t>
  </si>
  <si>
    <t>ADMIRE PRO</t>
  </si>
  <si>
    <t>264-827</t>
  </si>
  <si>
    <t>LUNA EXPERIENCE</t>
  </si>
  <si>
    <t>264-1091</t>
  </si>
  <si>
    <t>MOVENTO</t>
  </si>
  <si>
    <t>drip</t>
  </si>
  <si>
    <t>floz/acre</t>
  </si>
  <si>
    <t>per acre</t>
  </si>
  <si>
    <r>
      <t xml:space="preserve">To be used with the </t>
    </r>
    <r>
      <rPr>
        <b/>
        <sz val="11"/>
        <color theme="1"/>
        <rFont val="Century Gothic"/>
        <family val="2"/>
      </rPr>
      <t>LODI RULES PEAS 2.0</t>
    </r>
    <r>
      <rPr>
        <sz val="11"/>
        <color theme="1"/>
        <rFont val="Century Gothic"/>
        <family val="2"/>
      </rPr>
      <t xml:space="preserve"> Calculation Instructions and Risk Table, available to download at </t>
    </r>
    <r>
      <rPr>
        <b/>
        <sz val="11"/>
        <color rgb="FF0070C0"/>
        <rFont val="Century Gothic"/>
        <family val="2"/>
      </rPr>
      <t>lodigrowers.com/standards</t>
    </r>
    <r>
      <rPr>
        <sz val="11"/>
        <color theme="1"/>
        <rFont val="Century Gothic"/>
        <family val="2"/>
      </rPr>
      <t>.</t>
    </r>
  </si>
  <si>
    <t>LODI RULES PEAS 2.0 Report Template</t>
  </si>
  <si>
    <t>Total Acres</t>
  </si>
  <si>
    <t>Treated Acres</t>
  </si>
  <si>
    <t>Application Date*</t>
  </si>
  <si>
    <t>Trade Name*</t>
  </si>
  <si>
    <t>US EPA   Reg #*</t>
  </si>
  <si>
    <t>Appl Method*</t>
  </si>
  <si>
    <t>My Appl Rate*</t>
  </si>
  <si>
    <t>Appl Rate Units* (matching B)</t>
  </si>
  <si>
    <t>Min Rate* (A)</t>
  </si>
  <si>
    <t>My Appl Rate minus A*</t>
  </si>
  <si>
    <t>Rate Adj Points* (C)</t>
  </si>
  <si>
    <t>Base Pts* (D)</t>
  </si>
  <si>
    <t>Risk Points*</t>
  </si>
  <si>
    <t>% Block Treated*</t>
  </si>
  <si>
    <t>Final Risk Points*</t>
  </si>
  <si>
    <t>TOTAL*</t>
  </si>
  <si>
    <t>Applicant Name*:</t>
  </si>
  <si>
    <t>Applicant Email*:</t>
  </si>
  <si>
    <t>Acres*:</t>
  </si>
  <si>
    <t>Vintage*:</t>
  </si>
  <si>
    <t>My Rate Adj Points</t>
  </si>
  <si>
    <t>Unit Conversion Columns            (if needed)</t>
  </si>
  <si>
    <r>
      <rPr>
        <b/>
        <sz val="11"/>
        <color theme="1"/>
        <rFont val="Century Gothic"/>
        <family val="2"/>
      </rPr>
      <t>LODI RULES PEAS 2.0 Reports</t>
    </r>
    <r>
      <rPr>
        <sz val="11"/>
        <color theme="1"/>
        <rFont val="Century Gothic"/>
        <family val="2"/>
      </rPr>
      <t xml:space="preserve"> are due to the Auditor by October 31 of each year but may be submitted early, once pesticide applications are complete for the vintage. The PEAS 2.0 Threshold for the 2023 Certification Year is </t>
    </r>
    <r>
      <rPr>
        <b/>
        <sz val="11"/>
        <rFont val="Century Gothic"/>
        <family val="2"/>
      </rPr>
      <t>225 risk points per acre</t>
    </r>
    <r>
      <rPr>
        <sz val="11"/>
        <color theme="1"/>
        <rFont val="Century Gothic"/>
        <family val="2"/>
      </rPr>
      <t>. Everything marked by an asterisk (*) is required. The Appl Rate Units (B), Min Rate (A), Rate Adj Points (C), and Base Pts (D) come directly from the Risk Table. If you have several blocks under one application and need tips for simplifying this task, contact the Lodi Winegrape Commission at 209-367-4727.</t>
    </r>
  </si>
  <si>
    <r>
      <t xml:space="preserve">Add a new tab at the bottom for each vineyard block, as defined for certification in your </t>
    </r>
    <r>
      <rPr>
        <b/>
        <sz val="11"/>
        <color theme="1"/>
        <rFont val="Century Gothic"/>
        <family val="2"/>
      </rPr>
      <t>LODI RULES</t>
    </r>
    <r>
      <rPr>
        <sz val="11"/>
        <color theme="1"/>
        <rFont val="Century Gothic"/>
        <family val="2"/>
      </rPr>
      <t xml:space="preserve"> application (no need to repeat your name, your email, or the year after the first tab).</t>
    </r>
  </si>
  <si>
    <r>
      <t xml:space="preserve">Vineyard Block Name* (must match </t>
    </r>
    <r>
      <rPr>
        <b/>
        <sz val="11"/>
        <color theme="1"/>
        <rFont val="Century Gothic"/>
        <family val="2"/>
      </rPr>
      <t>LODI RULES</t>
    </r>
    <r>
      <rPr>
        <sz val="11"/>
        <color theme="1"/>
        <rFont val="Century Gothic"/>
        <family val="2"/>
      </rPr>
      <t xml:space="preserve">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</si>
</sst>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0"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entury Gothic"/>
      <family val="2"/>
    </font>
    <font>
      <b/>
      <sz val="11"/>
      <color theme="1"/>
      <name val="Century Gothic"/>
      <family val="2"/>
    </font>
    <font>
      <b/>
      <sz val="14"/>
      <color theme="1"/>
      <name val="Century Gothic"/>
      <family val="2"/>
    </font>
    <font>
      <b/>
      <sz val="12"/>
      <color theme="1"/>
      <name val="Calibri"/>
      <family val="2"/>
      <scheme val="minor"/>
    </font>
    <font>
      <b/>
      <sz val="11"/>
      <color rgb="FF0070C0"/>
      <name val="Century Gothic"/>
      <family val="2"/>
    </font>
    <font>
      <b/>
      <sz val="11"/>
      <name val="Century Gothic"/>
      <family val="2"/>
    </font>
  </fonts>
  <fills count="6">
    <fill>
      <patternFill patternType="none"/>
    </fill>
    <fill>
      <patternFill patternType="gray125"/>
    </fill>
    <fill>
      <patternFill patternType="solid">
        <fgColor rgb="FFDAEEF3"/>
        <bgColor indexed="64"/>
      </patternFill>
    </fill>
    <fill>
      <patternFill patternType="solid">
        <fgColor rgb="FFD8E4BC"/>
        <bgColor indexed="64"/>
      </patternFill>
    </fill>
    <fill>
      <patternFill patternType="solid">
        <fgColor rgb="FFFFFFCD"/>
        <bgColor indexed="64"/>
      </patternFill>
    </fill>
    <fill>
      <patternFill patternType="solid">
        <fgColor rgb="FFC5D9F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36">
    <xf numFmtId="0" fontId="0" fillId="0" borderId="0" xfId="0"/>
    <xf numFmtId="0" fontId="0" fillId="0" borderId="0" xfId="0" applyAlignment="1">
      <alignment horizontal="center"/>
    </xf>
    <xf numFmtId="0" fontId="2" fillId="0" borderId="0" xfId="0" applyFont="1"/>
    <xf numFmtId="0" fontId="1" fillId="0" borderId="0" xfId="0" applyFont="1"/>
    <xf numFmtId="0" fontId="1" fillId="0" borderId="0" xfId="0" applyFont="1" applyAlignment="1">
      <alignment horizontal="center"/>
    </xf>
    <xf numFmtId="0" fontId="1" fillId="0" borderId="0" xfId="0" applyFont="1" applyAlignment="1">
      <alignment wrapText="1"/>
    </xf>
    <xf numFmtId="2" fontId="0" fillId="0" borderId="0" xfId="0" applyNumberFormat="1"/>
    <xf numFmtId="2" fontId="1" fillId="0" borderId="0" xfId="0" applyNumberFormat="1" applyFont="1"/>
    <xf numFmtId="2" fontId="0" fillId="0" borderId="0" xfId="0" applyNumberFormat="1" applyAlignment="1">
      <alignment horizontal="center"/>
    </xf>
    <xf numFmtId="2" fontId="1" fillId="0" borderId="0" xfId="0" applyNumberFormat="1" applyFont="1" applyAlignment="1">
      <alignment horizontal="center"/>
    </xf>
    <xf numFmtId="0" fontId="4" fillId="0" borderId="0" xfId="0" applyFont="1"/>
    <xf numFmtId="0" fontId="6" fillId="0" borderId="0" xfId="0" applyFont="1"/>
    <xf numFmtId="0" fontId="7" fillId="0" borderId="0" xfId="0" applyFont="1" applyAlignment="1">
      <alignment horizontal="center"/>
    </xf>
    <xf numFmtId="2" fontId="7" fillId="0" borderId="0" xfId="0" applyNumberFormat="1" applyFont="1" applyAlignment="1">
      <alignment horizontal="center"/>
    </xf>
    <xf numFmtId="0" fontId="1" fillId="0" borderId="0" xfId="0" applyFont="1" applyAlignment="1">
      <alignment vertical="center" wrapText="1"/>
    </xf>
    <xf numFmtId="14" fontId="0" fillId="0" borderId="1" xfId="0" applyNumberFormat="1"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xf>
    <xf numFmtId="2"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5"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164" fontId="0" fillId="0" borderId="1" xfId="0" applyNumberFormat="1" applyBorder="1" applyAlignment="1">
      <alignment horizontal="center" vertical="center"/>
    </xf>
    <xf numFmtId="165"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wrapText="1"/>
    </xf>
  </cellXfs>
  <cellStyles count="2">
    <cellStyle name="Normal" xfId="0" builtinId="0"/>
    <cellStyle name="Normal 2" xfId="1" xr:uid="{849BF595-30D8-42BE-842F-6A1397E53A80}"/>
  </cellStyles>
  <dxfs count="0"/>
  <tableStyles count="0" defaultTableStyle="TableStyleMedium2" defaultPivotStyle="PivotStyleLight16"/>
  <colors>
    <mruColors>
      <color rgb="FFFFFFCD"/>
      <color rgb="FFD8E4BC"/>
      <color rgb="FFC5D9F1"/>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LODI%20RULES\PEAS\2022\Final%202017,%202018,%202021%20WK%20docs\Old%20Versions\2017_2018_LODI%20RULES%20%20PEAS%20to%20PRT%20threshold%20project%201.4.23.W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wccdc2012\company\Will%20K.%20Files\NOT%20python\2018\LODI%20RULES%20PRT%20Upload%20Template%20-%20PEAS%20to%20PRT%20threshold%20project%2010.11.22.FINALW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7"/>
      <sheetName val="2018"/>
      <sheetName val="ListValues"/>
      <sheetName val="crosswalk"/>
    </sheetNames>
    <sheetDataSet>
      <sheetData sheetId="0"/>
      <sheetData sheetId="1"/>
      <sheetData sheetId="2">
        <row r="1">
          <cell r="B1" t="str">
            <v>Spray - foliar applied</v>
          </cell>
        </row>
        <row r="2">
          <cell r="B2" t="str">
            <v>Spray - soil applied</v>
          </cell>
        </row>
        <row r="3">
          <cell r="B3" t="str">
            <v>Spray - in furrow</v>
          </cell>
        </row>
        <row r="4">
          <cell r="B4" t="str">
            <v>Air Blast</v>
          </cell>
        </row>
        <row r="5">
          <cell r="B5" t="str">
            <v>Chemigation</v>
          </cell>
        </row>
        <row r="6">
          <cell r="B6" t="str">
            <v>Granular</v>
          </cell>
        </row>
        <row r="7">
          <cell r="B7" t="str">
            <v>Fumigation</v>
          </cell>
        </row>
        <row r="8">
          <cell r="B8" t="str">
            <v>Dust</v>
          </cell>
        </row>
        <row r="9">
          <cell r="B9" t="str">
            <v>Seed Treatment</v>
          </cell>
        </row>
        <row r="10">
          <cell r="B10" t="str">
            <v>Pheromone Dispenser</v>
          </cell>
        </row>
        <row r="11">
          <cell r="B11" t="str">
            <v>Bait</v>
          </cell>
        </row>
        <row r="12">
          <cell r="B12" t="str">
            <v>Post Harvest</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7"/>
      <sheetName val="2018"/>
      <sheetName val="2021"/>
      <sheetName val="ListValues"/>
      <sheetName val="crosswalk"/>
    </sheetNames>
    <sheetDataSet>
      <sheetData sheetId="0"/>
      <sheetData sheetId="1"/>
      <sheetData sheetId="2"/>
      <sheetData sheetId="3">
        <row r="1">
          <cell r="A1" t="str">
            <v>lb/acre</v>
          </cell>
        </row>
        <row r="2">
          <cell r="A2" t="str">
            <v>fl oz/acre</v>
          </cell>
        </row>
        <row r="3">
          <cell r="A3" t="str">
            <v>oz/acre</v>
          </cell>
        </row>
        <row r="4">
          <cell r="A4" t="str">
            <v>gal/acre</v>
          </cell>
        </row>
        <row r="5">
          <cell r="A5" t="str">
            <v>pint/acre</v>
          </cell>
        </row>
        <row r="6">
          <cell r="A6" t="str">
            <v>quart/acre</v>
          </cell>
        </row>
        <row r="7">
          <cell r="A7" t="str">
            <v>dispensers/acre</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75480-5CC8-4DB1-9E4C-186A45238634}">
  <sheetPr>
    <pageSetUpPr fitToPage="1"/>
  </sheetPr>
  <dimension ref="A1:T27"/>
  <sheetViews>
    <sheetView tabSelected="1" workbookViewId="0">
      <selection activeCell="B9" sqref="B9:C9"/>
    </sheetView>
  </sheetViews>
  <sheetFormatPr defaultRowHeight="15" x14ac:dyDescent="0.25"/>
  <cols>
    <col min="2" max="2" width="13.42578125" customWidth="1"/>
    <col min="3" max="3" width="31.42578125" bestFit="1" customWidth="1"/>
    <col min="4" max="4" width="10.28515625" customWidth="1"/>
    <col min="5" max="5" width="10.85546875" customWidth="1"/>
    <col min="6" max="6" width="7.28515625" customWidth="1"/>
    <col min="7" max="7" width="10.28515625" customWidth="1"/>
    <col min="8" max="8" width="8.85546875" style="1" customWidth="1"/>
    <col min="9" max="9" width="15.28515625" style="1" customWidth="1"/>
    <col min="10" max="10" width="7.42578125" style="1" customWidth="1"/>
    <col min="11" max="11" width="11" style="1" customWidth="1"/>
    <col min="12" max="13" width="10.28515625" style="8" customWidth="1"/>
    <col min="14" max="14" width="7.7109375" style="1" customWidth="1"/>
    <col min="15" max="16" width="8.28515625" style="6" customWidth="1"/>
    <col min="17" max="17" width="9.42578125" style="6" customWidth="1"/>
    <col min="18" max="18" width="10.28515625" style="1" customWidth="1"/>
    <col min="19" max="19" width="8.5703125" style="8" customWidth="1"/>
  </cols>
  <sheetData>
    <row r="1" spans="1:19" ht="18" x14ac:dyDescent="0.25">
      <c r="B1" s="11" t="s">
        <v>25</v>
      </c>
      <c r="J1" s="5"/>
    </row>
    <row r="2" spans="1:19" ht="16.5" x14ac:dyDescent="0.3">
      <c r="B2" s="10" t="s">
        <v>24</v>
      </c>
      <c r="J2" s="5"/>
    </row>
    <row r="3" spans="1:19" ht="16.5" x14ac:dyDescent="0.3">
      <c r="B3" s="10" t="s">
        <v>49</v>
      </c>
      <c r="J3" s="5"/>
    </row>
    <row r="4" spans="1:19" ht="50.25" customHeight="1" x14ac:dyDescent="0.3">
      <c r="B4" s="35" t="s">
        <v>48</v>
      </c>
      <c r="C4" s="35"/>
      <c r="D4" s="35"/>
      <c r="E4" s="35"/>
      <c r="F4" s="35"/>
      <c r="G4" s="35"/>
      <c r="H4" s="35"/>
      <c r="I4" s="35"/>
      <c r="J4" s="35"/>
      <c r="K4" s="35"/>
      <c r="L4" s="35"/>
      <c r="M4" s="35"/>
      <c r="N4" s="35"/>
      <c r="O4" s="35"/>
      <c r="P4" s="35"/>
      <c r="Q4" s="35"/>
      <c r="R4" s="35"/>
      <c r="S4" s="35"/>
    </row>
    <row r="5" spans="1:19" ht="16.5" x14ac:dyDescent="0.3">
      <c r="B5" s="10"/>
      <c r="J5" s="5"/>
    </row>
    <row r="6" spans="1:19" ht="16.5" x14ac:dyDescent="0.25">
      <c r="B6" s="20" t="s">
        <v>42</v>
      </c>
      <c r="C6" s="20"/>
      <c r="D6" s="20"/>
      <c r="E6" s="20"/>
      <c r="F6" s="20"/>
      <c r="G6" s="20"/>
      <c r="H6" s="22"/>
      <c r="I6" s="22"/>
      <c r="J6" s="5"/>
    </row>
    <row r="7" spans="1:19" ht="16.5" x14ac:dyDescent="0.25">
      <c r="B7" s="21" t="s">
        <v>43</v>
      </c>
      <c r="C7" s="21"/>
      <c r="D7" s="21"/>
      <c r="E7" s="21"/>
      <c r="F7" s="21"/>
      <c r="G7" s="21"/>
      <c r="H7"/>
      <c r="I7"/>
      <c r="J7" s="5"/>
    </row>
    <row r="8" spans="1:19" ht="16.5" x14ac:dyDescent="0.3">
      <c r="B8" s="34" t="s">
        <v>50</v>
      </c>
      <c r="C8" s="34"/>
      <c r="D8" s="34"/>
      <c r="E8" s="34"/>
      <c r="F8" s="34"/>
      <c r="G8" s="34"/>
      <c r="H8" s="34"/>
      <c r="I8" s="34"/>
      <c r="J8" s="5"/>
    </row>
    <row r="9" spans="1:19" ht="16.5" x14ac:dyDescent="0.3">
      <c r="B9" s="34" t="s">
        <v>44</v>
      </c>
      <c r="C9" s="34"/>
      <c r="J9" s="5"/>
    </row>
    <row r="10" spans="1:19" ht="16.5" x14ac:dyDescent="0.3">
      <c r="B10" s="34" t="s">
        <v>45</v>
      </c>
      <c r="C10" s="34"/>
      <c r="J10" s="5"/>
    </row>
    <row r="11" spans="1:19" s="3" customFormat="1" x14ac:dyDescent="0.25">
      <c r="H11" s="4"/>
      <c r="I11" s="4"/>
      <c r="J11" s="5"/>
      <c r="K11" s="14"/>
      <c r="L11" s="9"/>
      <c r="M11" s="9"/>
      <c r="N11" s="4"/>
      <c r="O11" s="7"/>
      <c r="P11" s="7"/>
      <c r="Q11" s="7"/>
      <c r="R11" s="4"/>
      <c r="S11" s="9"/>
    </row>
    <row r="12" spans="1:19" s="3" customFormat="1" ht="48.75" customHeight="1" x14ac:dyDescent="0.25">
      <c r="B12" s="23" t="s">
        <v>28</v>
      </c>
      <c r="C12" s="24" t="s">
        <v>29</v>
      </c>
      <c r="D12" s="23" t="s">
        <v>30</v>
      </c>
      <c r="E12" s="23" t="s">
        <v>31</v>
      </c>
      <c r="F12" s="33" t="s">
        <v>47</v>
      </c>
      <c r="G12" s="33"/>
      <c r="H12" s="23" t="s">
        <v>32</v>
      </c>
      <c r="I12" s="25" t="s">
        <v>33</v>
      </c>
      <c r="J12" s="26" t="s">
        <v>34</v>
      </c>
      <c r="K12" s="23" t="s">
        <v>35</v>
      </c>
      <c r="L12" s="27" t="s">
        <v>36</v>
      </c>
      <c r="M12" s="27" t="s">
        <v>46</v>
      </c>
      <c r="N12" s="28" t="s">
        <v>37</v>
      </c>
      <c r="O12" s="29" t="s">
        <v>38</v>
      </c>
      <c r="P12" s="29" t="s">
        <v>26</v>
      </c>
      <c r="Q12" s="29" t="s">
        <v>27</v>
      </c>
      <c r="R12" s="23" t="s">
        <v>39</v>
      </c>
      <c r="S12" s="29" t="s">
        <v>40</v>
      </c>
    </row>
    <row r="13" spans="1:19" ht="18" customHeight="1" x14ac:dyDescent="0.25">
      <c r="A13" s="2" t="s">
        <v>0</v>
      </c>
      <c r="B13" s="15">
        <v>44972</v>
      </c>
      <c r="C13" s="17" t="s">
        <v>5</v>
      </c>
      <c r="D13" s="17" t="s">
        <v>1</v>
      </c>
      <c r="E13" s="16" t="s">
        <v>4</v>
      </c>
      <c r="F13" s="16"/>
      <c r="G13" s="16"/>
      <c r="H13" s="16">
        <v>3.5</v>
      </c>
      <c r="I13" s="16" t="s">
        <v>22</v>
      </c>
      <c r="J13" s="16">
        <v>3.5</v>
      </c>
      <c r="K13" s="16">
        <f>H13-J13</f>
        <v>0</v>
      </c>
      <c r="L13" s="32">
        <v>0</v>
      </c>
      <c r="M13" s="18">
        <f>K13*L13</f>
        <v>0</v>
      </c>
      <c r="N13" s="16">
        <v>0.01</v>
      </c>
      <c r="O13" s="18">
        <f t="shared" ref="O13:O26" si="0">(K13*L13)+N13</f>
        <v>0.01</v>
      </c>
      <c r="P13" s="18">
        <v>80</v>
      </c>
      <c r="Q13" s="18">
        <v>26.4</v>
      </c>
      <c r="R13" s="19">
        <f>(Q13/P13)</f>
        <v>0.32999999999999996</v>
      </c>
      <c r="S13" s="18">
        <f>O13*R13</f>
        <v>3.2999999999999995E-3</v>
      </c>
    </row>
    <row r="14" spans="1:19" ht="18" customHeight="1" x14ac:dyDescent="0.25">
      <c r="B14" s="15">
        <v>44972</v>
      </c>
      <c r="C14" s="17" t="s">
        <v>7</v>
      </c>
      <c r="D14" s="17" t="s">
        <v>8</v>
      </c>
      <c r="E14" s="16" t="s">
        <v>4</v>
      </c>
      <c r="F14" s="16"/>
      <c r="G14" s="16"/>
      <c r="H14" s="16">
        <v>4</v>
      </c>
      <c r="I14" s="16" t="s">
        <v>6</v>
      </c>
      <c r="J14" s="16">
        <v>4</v>
      </c>
      <c r="K14" s="16">
        <f t="shared" ref="K14:K26" si="1">H14-J14</f>
        <v>0</v>
      </c>
      <c r="L14" s="32">
        <v>0</v>
      </c>
      <c r="M14" s="18">
        <f t="shared" ref="M14:M26" si="2">K14*L14</f>
        <v>0</v>
      </c>
      <c r="N14" s="16">
        <v>0.01</v>
      </c>
      <c r="O14" s="18">
        <f t="shared" si="0"/>
        <v>0.01</v>
      </c>
      <c r="P14" s="18">
        <v>80</v>
      </c>
      <c r="Q14" s="18">
        <v>26.4</v>
      </c>
      <c r="R14" s="19">
        <f t="shared" ref="R14:R26" si="3">(Q14/P14)</f>
        <v>0.32999999999999996</v>
      </c>
      <c r="S14" s="18">
        <f t="shared" ref="S14:S26" si="4">O14*R14</f>
        <v>3.2999999999999995E-3</v>
      </c>
    </row>
    <row r="15" spans="1:19" ht="18" customHeight="1" x14ac:dyDescent="0.25">
      <c r="B15" s="15">
        <v>44972</v>
      </c>
      <c r="C15" s="17" t="s">
        <v>9</v>
      </c>
      <c r="D15" s="17" t="s">
        <v>10</v>
      </c>
      <c r="E15" s="16" t="s">
        <v>4</v>
      </c>
      <c r="F15" s="16"/>
      <c r="G15" s="16"/>
      <c r="H15" s="16">
        <v>0.5</v>
      </c>
      <c r="I15" s="16" t="s">
        <v>11</v>
      </c>
      <c r="J15" s="16">
        <v>0.5</v>
      </c>
      <c r="K15" s="16">
        <f t="shared" si="1"/>
        <v>0</v>
      </c>
      <c r="L15" s="31">
        <v>2.2000000000000002</v>
      </c>
      <c r="M15" s="18">
        <f t="shared" si="2"/>
        <v>0</v>
      </c>
      <c r="N15" s="16">
        <v>10.55</v>
      </c>
      <c r="O15" s="18">
        <f t="shared" si="0"/>
        <v>10.55</v>
      </c>
      <c r="P15" s="18">
        <v>80</v>
      </c>
      <c r="Q15" s="18">
        <v>26.4</v>
      </c>
      <c r="R15" s="19">
        <f t="shared" si="3"/>
        <v>0.32999999999999996</v>
      </c>
      <c r="S15" s="18">
        <f t="shared" si="4"/>
        <v>3.4814999999999996</v>
      </c>
    </row>
    <row r="16" spans="1:19" ht="18" customHeight="1" x14ac:dyDescent="0.25">
      <c r="B16" s="15">
        <v>44972</v>
      </c>
      <c r="C16" s="17" t="s">
        <v>12</v>
      </c>
      <c r="D16" s="17" t="s">
        <v>13</v>
      </c>
      <c r="E16" s="16" t="s">
        <v>4</v>
      </c>
      <c r="F16" s="16">
        <v>1</v>
      </c>
      <c r="G16" s="16" t="s">
        <v>11</v>
      </c>
      <c r="H16" s="16">
        <v>16</v>
      </c>
      <c r="I16" s="16" t="s">
        <v>22</v>
      </c>
      <c r="J16" s="16">
        <v>11</v>
      </c>
      <c r="K16" s="16">
        <f t="shared" si="1"/>
        <v>5</v>
      </c>
      <c r="L16" s="30">
        <v>2.4E-2</v>
      </c>
      <c r="M16" s="18">
        <f t="shared" si="2"/>
        <v>0.12</v>
      </c>
      <c r="N16" s="16">
        <v>1.39</v>
      </c>
      <c r="O16" s="18">
        <f t="shared" si="0"/>
        <v>1.5099999999999998</v>
      </c>
      <c r="P16" s="18">
        <v>80</v>
      </c>
      <c r="Q16" s="18">
        <v>26.4</v>
      </c>
      <c r="R16" s="19">
        <f t="shared" si="3"/>
        <v>0.32999999999999996</v>
      </c>
      <c r="S16" s="18">
        <f t="shared" si="4"/>
        <v>0.49829999999999985</v>
      </c>
    </row>
    <row r="17" spans="2:20" ht="18" customHeight="1" x14ac:dyDescent="0.25">
      <c r="B17" s="15">
        <v>45028</v>
      </c>
      <c r="C17" s="17" t="s">
        <v>14</v>
      </c>
      <c r="D17" s="17" t="s">
        <v>2</v>
      </c>
      <c r="E17" s="16" t="s">
        <v>4</v>
      </c>
      <c r="F17" s="16"/>
      <c r="G17" s="16"/>
      <c r="H17" s="16">
        <v>18.125</v>
      </c>
      <c r="I17" s="16" t="s">
        <v>15</v>
      </c>
      <c r="J17" s="16">
        <v>8</v>
      </c>
      <c r="K17" s="16">
        <f t="shared" si="1"/>
        <v>10.125</v>
      </c>
      <c r="L17" s="18">
        <v>0.53</v>
      </c>
      <c r="M17" s="18">
        <f t="shared" si="2"/>
        <v>5.36625</v>
      </c>
      <c r="N17" s="16">
        <v>0.01</v>
      </c>
      <c r="O17" s="18">
        <f t="shared" si="0"/>
        <v>5.3762499999999998</v>
      </c>
      <c r="P17" s="18">
        <v>80</v>
      </c>
      <c r="Q17" s="18">
        <v>80</v>
      </c>
      <c r="R17" s="19">
        <f t="shared" si="3"/>
        <v>1</v>
      </c>
      <c r="S17" s="18">
        <f t="shared" si="4"/>
        <v>5.3762499999999998</v>
      </c>
    </row>
    <row r="18" spans="2:20" ht="18" customHeight="1" x14ac:dyDescent="0.25">
      <c r="B18" s="15">
        <v>45038</v>
      </c>
      <c r="C18" s="17" t="s">
        <v>14</v>
      </c>
      <c r="D18" s="17" t="s">
        <v>2</v>
      </c>
      <c r="E18" s="16" t="s">
        <v>4</v>
      </c>
      <c r="F18" s="16"/>
      <c r="G18" s="16"/>
      <c r="H18" s="16">
        <v>16.25</v>
      </c>
      <c r="I18" s="16" t="s">
        <v>15</v>
      </c>
      <c r="J18" s="16">
        <v>8</v>
      </c>
      <c r="K18" s="16">
        <f t="shared" si="1"/>
        <v>8.25</v>
      </c>
      <c r="L18" s="18">
        <v>0.53</v>
      </c>
      <c r="M18" s="18">
        <f t="shared" si="2"/>
        <v>4.3725000000000005</v>
      </c>
      <c r="N18" s="16">
        <v>0.01</v>
      </c>
      <c r="O18" s="18">
        <f t="shared" si="0"/>
        <v>4.3825000000000003</v>
      </c>
      <c r="P18" s="18">
        <v>80</v>
      </c>
      <c r="Q18" s="18">
        <v>80</v>
      </c>
      <c r="R18" s="19">
        <f t="shared" si="3"/>
        <v>1</v>
      </c>
      <c r="S18" s="18">
        <f t="shared" si="4"/>
        <v>4.3825000000000003</v>
      </c>
    </row>
    <row r="19" spans="2:20" ht="18" customHeight="1" x14ac:dyDescent="0.25">
      <c r="B19" s="15">
        <v>45049</v>
      </c>
      <c r="C19" s="17" t="s">
        <v>14</v>
      </c>
      <c r="D19" s="17" t="s">
        <v>2</v>
      </c>
      <c r="E19" s="16" t="s">
        <v>4</v>
      </c>
      <c r="F19" s="16"/>
      <c r="G19" s="16"/>
      <c r="H19" s="16">
        <v>16.25</v>
      </c>
      <c r="I19" s="16" t="s">
        <v>15</v>
      </c>
      <c r="J19" s="16">
        <v>8</v>
      </c>
      <c r="K19" s="16">
        <f t="shared" si="1"/>
        <v>8.25</v>
      </c>
      <c r="L19" s="18">
        <v>0.53</v>
      </c>
      <c r="M19" s="18">
        <f t="shared" si="2"/>
        <v>4.3725000000000005</v>
      </c>
      <c r="N19" s="16">
        <v>0.01</v>
      </c>
      <c r="O19" s="18">
        <f t="shared" si="0"/>
        <v>4.3825000000000003</v>
      </c>
      <c r="P19" s="18">
        <v>80</v>
      </c>
      <c r="Q19" s="18">
        <v>80</v>
      </c>
      <c r="R19" s="19">
        <f t="shared" si="3"/>
        <v>1</v>
      </c>
      <c r="S19" s="18">
        <f t="shared" si="4"/>
        <v>4.3825000000000003</v>
      </c>
    </row>
    <row r="20" spans="2:20" ht="18" customHeight="1" x14ac:dyDescent="0.25">
      <c r="B20" s="15">
        <v>45059</v>
      </c>
      <c r="C20" s="17" t="s">
        <v>14</v>
      </c>
      <c r="D20" s="17" t="s">
        <v>2</v>
      </c>
      <c r="E20" s="16" t="s">
        <v>4</v>
      </c>
      <c r="F20" s="16"/>
      <c r="G20" s="16"/>
      <c r="H20" s="16">
        <v>16.25</v>
      </c>
      <c r="I20" s="16" t="s">
        <v>15</v>
      </c>
      <c r="J20" s="16">
        <v>8</v>
      </c>
      <c r="K20" s="16">
        <f t="shared" si="1"/>
        <v>8.25</v>
      </c>
      <c r="L20" s="18">
        <v>0.53</v>
      </c>
      <c r="M20" s="18">
        <f t="shared" si="2"/>
        <v>4.3725000000000005</v>
      </c>
      <c r="N20" s="16">
        <v>0.01</v>
      </c>
      <c r="O20" s="18">
        <f t="shared" si="0"/>
        <v>4.3825000000000003</v>
      </c>
      <c r="P20" s="18">
        <v>80</v>
      </c>
      <c r="Q20" s="18">
        <v>80</v>
      </c>
      <c r="R20" s="19">
        <f t="shared" si="3"/>
        <v>1</v>
      </c>
      <c r="S20" s="18">
        <f t="shared" si="4"/>
        <v>4.3825000000000003</v>
      </c>
    </row>
    <row r="21" spans="2:20" ht="18" customHeight="1" x14ac:dyDescent="0.25">
      <c r="B21" s="15">
        <v>45069</v>
      </c>
      <c r="C21" s="17" t="s">
        <v>14</v>
      </c>
      <c r="D21" s="17" t="s">
        <v>2</v>
      </c>
      <c r="E21" s="16" t="s">
        <v>4</v>
      </c>
      <c r="F21" s="16"/>
      <c r="G21" s="16"/>
      <c r="H21" s="16">
        <v>16.25</v>
      </c>
      <c r="I21" s="16" t="s">
        <v>15</v>
      </c>
      <c r="J21" s="16">
        <v>8</v>
      </c>
      <c r="K21" s="16">
        <f t="shared" si="1"/>
        <v>8.25</v>
      </c>
      <c r="L21" s="18">
        <v>0.53</v>
      </c>
      <c r="M21" s="18">
        <f t="shared" si="2"/>
        <v>4.3725000000000005</v>
      </c>
      <c r="N21" s="16">
        <v>0.01</v>
      </c>
      <c r="O21" s="18">
        <f t="shared" si="0"/>
        <v>4.3825000000000003</v>
      </c>
      <c r="P21" s="18">
        <v>80</v>
      </c>
      <c r="Q21" s="18">
        <v>80</v>
      </c>
      <c r="R21" s="19">
        <f t="shared" si="3"/>
        <v>1</v>
      </c>
      <c r="S21" s="18">
        <f t="shared" si="4"/>
        <v>4.3825000000000003</v>
      </c>
    </row>
    <row r="22" spans="2:20" ht="18" customHeight="1" x14ac:dyDescent="0.25">
      <c r="B22" s="15">
        <v>45069</v>
      </c>
      <c r="C22" s="17" t="s">
        <v>16</v>
      </c>
      <c r="D22" s="17" t="s">
        <v>17</v>
      </c>
      <c r="E22" s="16" t="s">
        <v>21</v>
      </c>
      <c r="F22" s="16"/>
      <c r="G22" s="16"/>
      <c r="H22" s="16">
        <v>14</v>
      </c>
      <c r="I22" s="16" t="s">
        <v>22</v>
      </c>
      <c r="J22" s="16">
        <v>7</v>
      </c>
      <c r="K22" s="16">
        <f t="shared" si="1"/>
        <v>7</v>
      </c>
      <c r="L22" s="18">
        <v>0.49</v>
      </c>
      <c r="M22" s="18">
        <f t="shared" si="2"/>
        <v>3.4299999999999997</v>
      </c>
      <c r="N22" s="16">
        <v>20.97</v>
      </c>
      <c r="O22" s="18">
        <f t="shared" si="0"/>
        <v>24.4</v>
      </c>
      <c r="P22" s="18">
        <v>80</v>
      </c>
      <c r="Q22" s="18">
        <v>80</v>
      </c>
      <c r="R22" s="19">
        <f t="shared" si="3"/>
        <v>1</v>
      </c>
      <c r="S22" s="18">
        <f t="shared" si="4"/>
        <v>24.4</v>
      </c>
    </row>
    <row r="23" spans="2:20" ht="18" customHeight="1" x14ac:dyDescent="0.25">
      <c r="B23" s="15">
        <v>45080</v>
      </c>
      <c r="C23" s="17" t="s">
        <v>14</v>
      </c>
      <c r="D23" s="17" t="s">
        <v>2</v>
      </c>
      <c r="E23" s="16" t="s">
        <v>4</v>
      </c>
      <c r="F23" s="17"/>
      <c r="G23" s="17"/>
      <c r="H23" s="16">
        <v>16.25</v>
      </c>
      <c r="I23" s="16" t="s">
        <v>15</v>
      </c>
      <c r="J23" s="16">
        <v>8</v>
      </c>
      <c r="K23" s="16">
        <f t="shared" si="1"/>
        <v>8.25</v>
      </c>
      <c r="L23" s="18">
        <v>0.53</v>
      </c>
      <c r="M23" s="18">
        <f t="shared" si="2"/>
        <v>4.3725000000000005</v>
      </c>
      <c r="N23" s="16">
        <v>0.01</v>
      </c>
      <c r="O23" s="18">
        <f t="shared" si="0"/>
        <v>4.3825000000000003</v>
      </c>
      <c r="P23" s="18">
        <v>80</v>
      </c>
      <c r="Q23" s="18">
        <v>80</v>
      </c>
      <c r="R23" s="19">
        <f t="shared" si="3"/>
        <v>1</v>
      </c>
      <c r="S23" s="18">
        <f t="shared" si="4"/>
        <v>4.3825000000000003</v>
      </c>
    </row>
    <row r="24" spans="2:20" ht="18" customHeight="1" x14ac:dyDescent="0.25">
      <c r="B24" s="15">
        <v>45092</v>
      </c>
      <c r="C24" s="17" t="s">
        <v>18</v>
      </c>
      <c r="D24" s="17" t="s">
        <v>19</v>
      </c>
      <c r="E24" s="16" t="s">
        <v>4</v>
      </c>
      <c r="F24" s="16"/>
      <c r="G24" s="16"/>
      <c r="H24" s="16">
        <v>6</v>
      </c>
      <c r="I24" s="16" t="s">
        <v>22</v>
      </c>
      <c r="J24" s="16">
        <v>6</v>
      </c>
      <c r="K24" s="16">
        <f t="shared" si="1"/>
        <v>0</v>
      </c>
      <c r="L24" s="18">
        <v>0.28000000000000003</v>
      </c>
      <c r="M24" s="18">
        <f t="shared" si="2"/>
        <v>0</v>
      </c>
      <c r="N24" s="16">
        <v>8.15</v>
      </c>
      <c r="O24" s="18">
        <f t="shared" si="0"/>
        <v>8.15</v>
      </c>
      <c r="P24" s="18">
        <v>80</v>
      </c>
      <c r="Q24" s="18">
        <v>80</v>
      </c>
      <c r="R24" s="19">
        <f t="shared" si="3"/>
        <v>1</v>
      </c>
      <c r="S24" s="18">
        <f t="shared" si="4"/>
        <v>8.15</v>
      </c>
    </row>
    <row r="25" spans="2:20" ht="18" customHeight="1" x14ac:dyDescent="0.25">
      <c r="B25" s="15">
        <v>45092</v>
      </c>
      <c r="C25" s="17" t="s">
        <v>20</v>
      </c>
      <c r="D25" s="17" t="s">
        <v>3</v>
      </c>
      <c r="E25" s="16" t="s">
        <v>4</v>
      </c>
      <c r="F25" s="16"/>
      <c r="G25" s="16"/>
      <c r="H25" s="16">
        <v>8</v>
      </c>
      <c r="I25" s="16" t="s">
        <v>22</v>
      </c>
      <c r="J25" s="16">
        <v>6</v>
      </c>
      <c r="K25" s="16">
        <f t="shared" si="1"/>
        <v>2</v>
      </c>
      <c r="L25" s="32">
        <v>0</v>
      </c>
      <c r="M25" s="18">
        <f t="shared" si="2"/>
        <v>0</v>
      </c>
      <c r="N25" s="16">
        <v>0.01</v>
      </c>
      <c r="O25" s="18">
        <f t="shared" si="0"/>
        <v>0.01</v>
      </c>
      <c r="P25" s="18">
        <v>80</v>
      </c>
      <c r="Q25" s="18">
        <v>80</v>
      </c>
      <c r="R25" s="19">
        <f t="shared" si="3"/>
        <v>1</v>
      </c>
      <c r="S25" s="18">
        <f t="shared" si="4"/>
        <v>0.01</v>
      </c>
    </row>
    <row r="26" spans="2:20" ht="18" customHeight="1" x14ac:dyDescent="0.25">
      <c r="B26" s="15">
        <v>45107</v>
      </c>
      <c r="C26" s="17" t="s">
        <v>14</v>
      </c>
      <c r="D26" s="17" t="s">
        <v>2</v>
      </c>
      <c r="E26" s="16" t="s">
        <v>4</v>
      </c>
      <c r="F26" s="17"/>
      <c r="G26" s="17"/>
      <c r="H26" s="16">
        <v>15</v>
      </c>
      <c r="I26" s="16" t="s">
        <v>15</v>
      </c>
      <c r="J26" s="16">
        <v>8</v>
      </c>
      <c r="K26" s="16">
        <f t="shared" si="1"/>
        <v>7</v>
      </c>
      <c r="L26" s="18">
        <v>0.53</v>
      </c>
      <c r="M26" s="18">
        <f t="shared" si="2"/>
        <v>3.71</v>
      </c>
      <c r="N26" s="16">
        <v>0.01</v>
      </c>
      <c r="O26" s="18">
        <f t="shared" si="0"/>
        <v>3.7199999999999998</v>
      </c>
      <c r="P26" s="18">
        <v>80</v>
      </c>
      <c r="Q26" s="18">
        <v>80</v>
      </c>
      <c r="R26" s="19">
        <f t="shared" si="3"/>
        <v>1</v>
      </c>
      <c r="S26" s="18">
        <f t="shared" si="4"/>
        <v>3.7199999999999998</v>
      </c>
    </row>
    <row r="27" spans="2:20" ht="15.75" x14ac:dyDescent="0.25">
      <c r="N27" s="4"/>
      <c r="O27" s="8"/>
      <c r="P27" s="8"/>
      <c r="Q27" s="8"/>
      <c r="R27" s="12" t="s">
        <v>41</v>
      </c>
      <c r="S27" s="13">
        <f>SUM(S13:S26)</f>
        <v>67.555149999999998</v>
      </c>
      <c r="T27" s="12" t="s">
        <v>23</v>
      </c>
    </row>
  </sheetData>
  <mergeCells count="5">
    <mergeCell ref="F12:G12"/>
    <mergeCell ref="B8:I8"/>
    <mergeCell ref="B9:C9"/>
    <mergeCell ref="B10:C10"/>
    <mergeCell ref="B4:S4"/>
  </mergeCells>
  <pageMargins left="0.7" right="0.7" top="0.75" bottom="0.75" header="0.3" footer="0.3"/>
  <pageSetup scale="5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20CE7-1755-42DF-9C0F-0FBDB730AA6E}">
  <dimension ref="A1:T22"/>
  <sheetViews>
    <sheetView workbookViewId="0">
      <selection activeCell="B3" sqref="B3"/>
    </sheetView>
  </sheetViews>
  <sheetFormatPr defaultRowHeight="15" x14ac:dyDescent="0.25"/>
  <cols>
    <col min="2" max="2" width="13.42578125" customWidth="1"/>
    <col min="3" max="3" width="31.42578125" bestFit="1" customWidth="1"/>
    <col min="4" max="4" width="10.28515625" customWidth="1"/>
    <col min="5" max="5" width="10.85546875" customWidth="1"/>
    <col min="6" max="6" width="7.28515625" customWidth="1"/>
    <col min="7" max="7" width="10.28515625" customWidth="1"/>
    <col min="8" max="8" width="8.85546875" style="1" customWidth="1"/>
    <col min="9" max="9" width="15.28515625" style="1" customWidth="1"/>
    <col min="10" max="10" width="7.42578125" style="1" customWidth="1"/>
    <col min="11" max="11" width="11" style="1" customWidth="1"/>
    <col min="12" max="12" width="10.28515625" style="8" customWidth="1"/>
    <col min="13" max="13" width="10.28515625" style="1" customWidth="1"/>
    <col min="14" max="14" width="7.7109375" style="6" customWidth="1"/>
    <col min="15" max="15" width="8.28515625" style="1" customWidth="1"/>
    <col min="16" max="16" width="8.28515625" style="8" customWidth="1"/>
    <col min="17" max="17" width="9.42578125" customWidth="1"/>
    <col min="18" max="18" width="10.28515625" customWidth="1"/>
    <col min="19" max="19" width="8.5703125" customWidth="1"/>
  </cols>
  <sheetData>
    <row r="1" spans="1:19" ht="18" x14ac:dyDescent="0.25">
      <c r="B1" s="11" t="s">
        <v>25</v>
      </c>
      <c r="J1" s="5"/>
    </row>
    <row r="2" spans="1:19" ht="16.5" x14ac:dyDescent="0.3">
      <c r="B2" s="10" t="s">
        <v>24</v>
      </c>
      <c r="J2" s="5"/>
    </row>
    <row r="3" spans="1:19" ht="16.5" x14ac:dyDescent="0.3">
      <c r="B3" s="10"/>
      <c r="J3" s="5"/>
    </row>
    <row r="4" spans="1:19" ht="16.5" x14ac:dyDescent="0.3">
      <c r="B4" s="34" t="s">
        <v>50</v>
      </c>
      <c r="C4" s="34"/>
      <c r="D4" s="34"/>
      <c r="E4" s="34"/>
      <c r="F4" s="34"/>
      <c r="G4" s="34"/>
      <c r="H4" s="34"/>
      <c r="I4" s="34"/>
      <c r="J4" s="5"/>
    </row>
    <row r="5" spans="1:19" ht="16.5" x14ac:dyDescent="0.3">
      <c r="B5" s="34" t="s">
        <v>44</v>
      </c>
      <c r="C5" s="34"/>
      <c r="J5" s="5"/>
    </row>
    <row r="6" spans="1:19" s="3" customFormat="1" x14ac:dyDescent="0.25">
      <c r="H6" s="4"/>
      <c r="I6" s="4"/>
      <c r="J6" s="5"/>
      <c r="K6" s="14"/>
      <c r="L6" s="9"/>
      <c r="M6" s="4"/>
      <c r="N6" s="7"/>
      <c r="O6" s="4"/>
      <c r="P6" s="9"/>
    </row>
    <row r="7" spans="1:19" s="3" customFormat="1" ht="48.75" customHeight="1" x14ac:dyDescent="0.25">
      <c r="B7" s="23" t="s">
        <v>28</v>
      </c>
      <c r="C7" s="24" t="s">
        <v>29</v>
      </c>
      <c r="D7" s="23" t="s">
        <v>30</v>
      </c>
      <c r="E7" s="23" t="s">
        <v>31</v>
      </c>
      <c r="F7" s="33" t="s">
        <v>47</v>
      </c>
      <c r="G7" s="33"/>
      <c r="H7" s="23" t="s">
        <v>32</v>
      </c>
      <c r="I7" s="25" t="s">
        <v>33</v>
      </c>
      <c r="J7" s="26" t="s">
        <v>34</v>
      </c>
      <c r="K7" s="23" t="s">
        <v>35</v>
      </c>
      <c r="L7" s="27" t="s">
        <v>36</v>
      </c>
      <c r="M7" s="27" t="s">
        <v>46</v>
      </c>
      <c r="N7" s="28" t="s">
        <v>37</v>
      </c>
      <c r="O7" s="29" t="s">
        <v>38</v>
      </c>
      <c r="P7" s="29" t="s">
        <v>26</v>
      </c>
      <c r="Q7" s="29" t="s">
        <v>27</v>
      </c>
      <c r="R7" s="23" t="s">
        <v>39</v>
      </c>
      <c r="S7" s="29" t="s">
        <v>40</v>
      </c>
    </row>
    <row r="8" spans="1:19" ht="18" customHeight="1" x14ac:dyDescent="0.25">
      <c r="A8" s="2" t="s">
        <v>0</v>
      </c>
      <c r="B8" s="15">
        <v>44972</v>
      </c>
      <c r="C8" s="17" t="s">
        <v>5</v>
      </c>
      <c r="D8" s="17" t="s">
        <v>1</v>
      </c>
      <c r="E8" s="16" t="s">
        <v>4</v>
      </c>
      <c r="F8" s="16"/>
      <c r="G8" s="16"/>
      <c r="H8" s="16">
        <v>3.5</v>
      </c>
      <c r="I8" s="16" t="s">
        <v>22</v>
      </c>
      <c r="J8" s="16">
        <v>3.5</v>
      </c>
      <c r="K8" s="16">
        <f>H8-J8</f>
        <v>0</v>
      </c>
      <c r="L8" s="32">
        <v>0</v>
      </c>
      <c r="M8" s="18">
        <f>K8*L8</f>
        <v>0</v>
      </c>
      <c r="N8" s="16">
        <v>0.01</v>
      </c>
      <c r="O8" s="18">
        <f t="shared" ref="O8:O21" si="0">(K8*L8)+N8</f>
        <v>0.01</v>
      </c>
      <c r="P8" s="18">
        <v>80</v>
      </c>
      <c r="Q8" s="18">
        <v>26.4</v>
      </c>
      <c r="R8" s="19">
        <f>(Q8/P8)</f>
        <v>0.32999999999999996</v>
      </c>
      <c r="S8" s="18">
        <f>O8*R8</f>
        <v>3.2999999999999995E-3</v>
      </c>
    </row>
    <row r="9" spans="1:19" ht="18" customHeight="1" x14ac:dyDescent="0.25">
      <c r="B9" s="15">
        <v>44972</v>
      </c>
      <c r="C9" s="17" t="s">
        <v>7</v>
      </c>
      <c r="D9" s="17" t="s">
        <v>8</v>
      </c>
      <c r="E9" s="16" t="s">
        <v>4</v>
      </c>
      <c r="F9" s="16"/>
      <c r="G9" s="16"/>
      <c r="H9" s="16">
        <v>4</v>
      </c>
      <c r="I9" s="16" t="s">
        <v>6</v>
      </c>
      <c r="J9" s="16">
        <v>4</v>
      </c>
      <c r="K9" s="16">
        <f t="shared" ref="K9:K21" si="1">H9-J9</f>
        <v>0</v>
      </c>
      <c r="L9" s="32">
        <v>0</v>
      </c>
      <c r="M9" s="18">
        <f t="shared" ref="M9:M21" si="2">K9*L9</f>
        <v>0</v>
      </c>
      <c r="N9" s="16">
        <v>0.01</v>
      </c>
      <c r="O9" s="18">
        <f t="shared" si="0"/>
        <v>0.01</v>
      </c>
      <c r="P9" s="18">
        <v>80</v>
      </c>
      <c r="Q9" s="18">
        <v>26.4</v>
      </c>
      <c r="R9" s="19">
        <f t="shared" ref="R9:R21" si="3">(Q9/P9)</f>
        <v>0.32999999999999996</v>
      </c>
      <c r="S9" s="18">
        <f t="shared" ref="S9:S21" si="4">O9*R9</f>
        <v>3.2999999999999995E-3</v>
      </c>
    </row>
    <row r="10" spans="1:19" ht="18" customHeight="1" x14ac:dyDescent="0.25">
      <c r="B10" s="15">
        <v>44972</v>
      </c>
      <c r="C10" s="17" t="s">
        <v>9</v>
      </c>
      <c r="D10" s="17" t="s">
        <v>10</v>
      </c>
      <c r="E10" s="16" t="s">
        <v>4</v>
      </c>
      <c r="F10" s="16"/>
      <c r="G10" s="16"/>
      <c r="H10" s="16">
        <v>0.5</v>
      </c>
      <c r="I10" s="16" t="s">
        <v>11</v>
      </c>
      <c r="J10" s="16">
        <v>0.5</v>
      </c>
      <c r="K10" s="16">
        <f t="shared" si="1"/>
        <v>0</v>
      </c>
      <c r="L10" s="31">
        <v>2.2000000000000002</v>
      </c>
      <c r="M10" s="18">
        <f t="shared" si="2"/>
        <v>0</v>
      </c>
      <c r="N10" s="16">
        <v>10.55</v>
      </c>
      <c r="O10" s="18">
        <f t="shared" si="0"/>
        <v>10.55</v>
      </c>
      <c r="P10" s="18">
        <v>80</v>
      </c>
      <c r="Q10" s="18">
        <v>26.4</v>
      </c>
      <c r="R10" s="19">
        <f t="shared" si="3"/>
        <v>0.32999999999999996</v>
      </c>
      <c r="S10" s="18">
        <f t="shared" si="4"/>
        <v>3.4814999999999996</v>
      </c>
    </row>
    <row r="11" spans="1:19" ht="18" customHeight="1" x14ac:dyDescent="0.25">
      <c r="B11" s="15">
        <v>44972</v>
      </c>
      <c r="C11" s="17" t="s">
        <v>12</v>
      </c>
      <c r="D11" s="17" t="s">
        <v>13</v>
      </c>
      <c r="E11" s="16" t="s">
        <v>4</v>
      </c>
      <c r="F11" s="16">
        <v>1</v>
      </c>
      <c r="G11" s="16" t="s">
        <v>11</v>
      </c>
      <c r="H11" s="16">
        <v>16</v>
      </c>
      <c r="I11" s="16" t="s">
        <v>22</v>
      </c>
      <c r="J11" s="16">
        <v>11</v>
      </c>
      <c r="K11" s="16">
        <f t="shared" si="1"/>
        <v>5</v>
      </c>
      <c r="L11" s="30">
        <v>2.4E-2</v>
      </c>
      <c r="M11" s="18">
        <f t="shared" si="2"/>
        <v>0.12</v>
      </c>
      <c r="N11" s="16">
        <v>1.39</v>
      </c>
      <c r="O11" s="18">
        <f t="shared" si="0"/>
        <v>1.5099999999999998</v>
      </c>
      <c r="P11" s="18">
        <v>80</v>
      </c>
      <c r="Q11" s="18">
        <v>26.4</v>
      </c>
      <c r="R11" s="19">
        <f t="shared" si="3"/>
        <v>0.32999999999999996</v>
      </c>
      <c r="S11" s="18">
        <f t="shared" si="4"/>
        <v>0.49829999999999985</v>
      </c>
    </row>
    <row r="12" spans="1:19" ht="18" customHeight="1" x14ac:dyDescent="0.25">
      <c r="B12" s="15">
        <v>45028</v>
      </c>
      <c r="C12" s="17" t="s">
        <v>14</v>
      </c>
      <c r="D12" s="17" t="s">
        <v>2</v>
      </c>
      <c r="E12" s="16" t="s">
        <v>4</v>
      </c>
      <c r="F12" s="16"/>
      <c r="G12" s="16"/>
      <c r="H12" s="16">
        <v>18.125</v>
      </c>
      <c r="I12" s="16" t="s">
        <v>15</v>
      </c>
      <c r="J12" s="16">
        <v>8</v>
      </c>
      <c r="K12" s="16">
        <f t="shared" si="1"/>
        <v>10.125</v>
      </c>
      <c r="L12" s="18">
        <v>0.53</v>
      </c>
      <c r="M12" s="18">
        <f t="shared" si="2"/>
        <v>5.36625</v>
      </c>
      <c r="N12" s="16">
        <v>0.01</v>
      </c>
      <c r="O12" s="18">
        <f t="shared" si="0"/>
        <v>5.3762499999999998</v>
      </c>
      <c r="P12" s="18">
        <v>80</v>
      </c>
      <c r="Q12" s="18">
        <v>80</v>
      </c>
      <c r="R12" s="19">
        <f t="shared" si="3"/>
        <v>1</v>
      </c>
      <c r="S12" s="18">
        <f t="shared" si="4"/>
        <v>5.3762499999999998</v>
      </c>
    </row>
    <row r="13" spans="1:19" ht="18" customHeight="1" x14ac:dyDescent="0.25">
      <c r="B13" s="15">
        <v>45038</v>
      </c>
      <c r="C13" s="17" t="s">
        <v>14</v>
      </c>
      <c r="D13" s="17" t="s">
        <v>2</v>
      </c>
      <c r="E13" s="16" t="s">
        <v>4</v>
      </c>
      <c r="F13" s="16"/>
      <c r="G13" s="16"/>
      <c r="H13" s="16">
        <v>16.25</v>
      </c>
      <c r="I13" s="16" t="s">
        <v>15</v>
      </c>
      <c r="J13" s="16">
        <v>8</v>
      </c>
      <c r="K13" s="16">
        <f t="shared" si="1"/>
        <v>8.25</v>
      </c>
      <c r="L13" s="18">
        <v>0.53</v>
      </c>
      <c r="M13" s="18">
        <f t="shared" si="2"/>
        <v>4.3725000000000005</v>
      </c>
      <c r="N13" s="16">
        <v>0.01</v>
      </c>
      <c r="O13" s="18">
        <f t="shared" si="0"/>
        <v>4.3825000000000003</v>
      </c>
      <c r="P13" s="18">
        <v>80</v>
      </c>
      <c r="Q13" s="18">
        <v>80</v>
      </c>
      <c r="R13" s="19">
        <f t="shared" si="3"/>
        <v>1</v>
      </c>
      <c r="S13" s="18">
        <f t="shared" si="4"/>
        <v>4.3825000000000003</v>
      </c>
    </row>
    <row r="14" spans="1:19" ht="18" customHeight="1" x14ac:dyDescent="0.25">
      <c r="B14" s="15">
        <v>45049</v>
      </c>
      <c r="C14" s="17" t="s">
        <v>14</v>
      </c>
      <c r="D14" s="17" t="s">
        <v>2</v>
      </c>
      <c r="E14" s="16" t="s">
        <v>4</v>
      </c>
      <c r="F14" s="16"/>
      <c r="G14" s="16"/>
      <c r="H14" s="16">
        <v>16.25</v>
      </c>
      <c r="I14" s="16" t="s">
        <v>15</v>
      </c>
      <c r="J14" s="16">
        <v>8</v>
      </c>
      <c r="K14" s="16">
        <f t="shared" si="1"/>
        <v>8.25</v>
      </c>
      <c r="L14" s="18">
        <v>0.53</v>
      </c>
      <c r="M14" s="18">
        <f t="shared" si="2"/>
        <v>4.3725000000000005</v>
      </c>
      <c r="N14" s="16">
        <v>0.01</v>
      </c>
      <c r="O14" s="18">
        <f t="shared" si="0"/>
        <v>4.3825000000000003</v>
      </c>
      <c r="P14" s="18">
        <v>80</v>
      </c>
      <c r="Q14" s="18">
        <v>80</v>
      </c>
      <c r="R14" s="19">
        <f t="shared" si="3"/>
        <v>1</v>
      </c>
      <c r="S14" s="18">
        <f t="shared" si="4"/>
        <v>4.3825000000000003</v>
      </c>
    </row>
    <row r="15" spans="1:19" ht="18" customHeight="1" x14ac:dyDescent="0.25">
      <c r="B15" s="15">
        <v>45059</v>
      </c>
      <c r="C15" s="17" t="s">
        <v>14</v>
      </c>
      <c r="D15" s="17" t="s">
        <v>2</v>
      </c>
      <c r="E15" s="16" t="s">
        <v>4</v>
      </c>
      <c r="F15" s="16"/>
      <c r="G15" s="16"/>
      <c r="H15" s="16">
        <v>16.25</v>
      </c>
      <c r="I15" s="16" t="s">
        <v>15</v>
      </c>
      <c r="J15" s="16">
        <v>8</v>
      </c>
      <c r="K15" s="16">
        <f t="shared" si="1"/>
        <v>8.25</v>
      </c>
      <c r="L15" s="18">
        <v>0.53</v>
      </c>
      <c r="M15" s="18">
        <f t="shared" si="2"/>
        <v>4.3725000000000005</v>
      </c>
      <c r="N15" s="16">
        <v>0.01</v>
      </c>
      <c r="O15" s="18">
        <f t="shared" si="0"/>
        <v>4.3825000000000003</v>
      </c>
      <c r="P15" s="18">
        <v>80</v>
      </c>
      <c r="Q15" s="18">
        <v>80</v>
      </c>
      <c r="R15" s="19">
        <f t="shared" si="3"/>
        <v>1</v>
      </c>
      <c r="S15" s="18">
        <f t="shared" si="4"/>
        <v>4.3825000000000003</v>
      </c>
    </row>
    <row r="16" spans="1:19" ht="18" customHeight="1" x14ac:dyDescent="0.25">
      <c r="B16" s="15">
        <v>45069</v>
      </c>
      <c r="C16" s="17" t="s">
        <v>14</v>
      </c>
      <c r="D16" s="17" t="s">
        <v>2</v>
      </c>
      <c r="E16" s="16" t="s">
        <v>4</v>
      </c>
      <c r="F16" s="16"/>
      <c r="G16" s="16"/>
      <c r="H16" s="16">
        <v>16.25</v>
      </c>
      <c r="I16" s="16" t="s">
        <v>15</v>
      </c>
      <c r="J16" s="16">
        <v>8</v>
      </c>
      <c r="K16" s="16">
        <f t="shared" si="1"/>
        <v>8.25</v>
      </c>
      <c r="L16" s="18">
        <v>0.53</v>
      </c>
      <c r="M16" s="18">
        <f t="shared" si="2"/>
        <v>4.3725000000000005</v>
      </c>
      <c r="N16" s="16">
        <v>0.01</v>
      </c>
      <c r="O16" s="18">
        <f t="shared" si="0"/>
        <v>4.3825000000000003</v>
      </c>
      <c r="P16" s="18">
        <v>80</v>
      </c>
      <c r="Q16" s="18">
        <v>80</v>
      </c>
      <c r="R16" s="19">
        <f t="shared" si="3"/>
        <v>1</v>
      </c>
      <c r="S16" s="18">
        <f t="shared" si="4"/>
        <v>4.3825000000000003</v>
      </c>
    </row>
    <row r="17" spans="2:20" ht="18" customHeight="1" x14ac:dyDescent="0.25">
      <c r="B17" s="15">
        <v>45069</v>
      </c>
      <c r="C17" s="17" t="s">
        <v>16</v>
      </c>
      <c r="D17" s="17" t="s">
        <v>17</v>
      </c>
      <c r="E17" s="16" t="s">
        <v>21</v>
      </c>
      <c r="F17" s="16"/>
      <c r="G17" s="16"/>
      <c r="H17" s="16">
        <v>14</v>
      </c>
      <c r="I17" s="16" t="s">
        <v>22</v>
      </c>
      <c r="J17" s="16">
        <v>7</v>
      </c>
      <c r="K17" s="16">
        <f t="shared" si="1"/>
        <v>7</v>
      </c>
      <c r="L17" s="18">
        <v>0.49</v>
      </c>
      <c r="M17" s="18">
        <f t="shared" si="2"/>
        <v>3.4299999999999997</v>
      </c>
      <c r="N17" s="16">
        <v>20.97</v>
      </c>
      <c r="O17" s="18">
        <f t="shared" si="0"/>
        <v>24.4</v>
      </c>
      <c r="P17" s="18">
        <v>80</v>
      </c>
      <c r="Q17" s="18">
        <v>80</v>
      </c>
      <c r="R17" s="19">
        <f t="shared" si="3"/>
        <v>1</v>
      </c>
      <c r="S17" s="18">
        <f t="shared" si="4"/>
        <v>24.4</v>
      </c>
    </row>
    <row r="18" spans="2:20" ht="18" customHeight="1" x14ac:dyDescent="0.25">
      <c r="B18" s="15">
        <v>45080</v>
      </c>
      <c r="C18" s="17" t="s">
        <v>14</v>
      </c>
      <c r="D18" s="17" t="s">
        <v>2</v>
      </c>
      <c r="E18" s="16" t="s">
        <v>4</v>
      </c>
      <c r="F18" s="17"/>
      <c r="G18" s="17"/>
      <c r="H18" s="16">
        <v>16.25</v>
      </c>
      <c r="I18" s="16" t="s">
        <v>15</v>
      </c>
      <c r="J18" s="16">
        <v>8</v>
      </c>
      <c r="K18" s="16">
        <f t="shared" si="1"/>
        <v>8.25</v>
      </c>
      <c r="L18" s="18">
        <v>0.53</v>
      </c>
      <c r="M18" s="18">
        <f t="shared" si="2"/>
        <v>4.3725000000000005</v>
      </c>
      <c r="N18" s="16">
        <v>0.01</v>
      </c>
      <c r="O18" s="18">
        <f t="shared" si="0"/>
        <v>4.3825000000000003</v>
      </c>
      <c r="P18" s="18">
        <v>80</v>
      </c>
      <c r="Q18" s="18">
        <v>80</v>
      </c>
      <c r="R18" s="19">
        <f t="shared" si="3"/>
        <v>1</v>
      </c>
      <c r="S18" s="18">
        <f t="shared" si="4"/>
        <v>4.3825000000000003</v>
      </c>
    </row>
    <row r="19" spans="2:20" ht="18" customHeight="1" x14ac:dyDescent="0.25">
      <c r="B19" s="15">
        <v>45092</v>
      </c>
      <c r="C19" s="17" t="s">
        <v>18</v>
      </c>
      <c r="D19" s="17" t="s">
        <v>19</v>
      </c>
      <c r="E19" s="16" t="s">
        <v>4</v>
      </c>
      <c r="F19" s="16"/>
      <c r="G19" s="16"/>
      <c r="H19" s="16">
        <v>6</v>
      </c>
      <c r="I19" s="16" t="s">
        <v>22</v>
      </c>
      <c r="J19" s="16">
        <v>6</v>
      </c>
      <c r="K19" s="16">
        <f t="shared" si="1"/>
        <v>0</v>
      </c>
      <c r="L19" s="18">
        <v>0.28000000000000003</v>
      </c>
      <c r="M19" s="18">
        <f t="shared" si="2"/>
        <v>0</v>
      </c>
      <c r="N19" s="16">
        <v>8.15</v>
      </c>
      <c r="O19" s="18">
        <f t="shared" si="0"/>
        <v>8.15</v>
      </c>
      <c r="P19" s="18">
        <v>80</v>
      </c>
      <c r="Q19" s="18">
        <v>80</v>
      </c>
      <c r="R19" s="19">
        <f t="shared" si="3"/>
        <v>1</v>
      </c>
      <c r="S19" s="18">
        <f t="shared" si="4"/>
        <v>8.15</v>
      </c>
    </row>
    <row r="20" spans="2:20" ht="18" customHeight="1" x14ac:dyDescent="0.25">
      <c r="B20" s="15">
        <v>45092</v>
      </c>
      <c r="C20" s="17" t="s">
        <v>20</v>
      </c>
      <c r="D20" s="17" t="s">
        <v>3</v>
      </c>
      <c r="E20" s="16" t="s">
        <v>4</v>
      </c>
      <c r="F20" s="16"/>
      <c r="G20" s="16"/>
      <c r="H20" s="16">
        <v>8</v>
      </c>
      <c r="I20" s="16" t="s">
        <v>22</v>
      </c>
      <c r="J20" s="16">
        <v>6</v>
      </c>
      <c r="K20" s="16">
        <f t="shared" si="1"/>
        <v>2</v>
      </c>
      <c r="L20" s="32">
        <v>0</v>
      </c>
      <c r="M20" s="18">
        <f t="shared" si="2"/>
        <v>0</v>
      </c>
      <c r="N20" s="16">
        <v>0.01</v>
      </c>
      <c r="O20" s="18">
        <f t="shared" si="0"/>
        <v>0.01</v>
      </c>
      <c r="P20" s="18">
        <v>80</v>
      </c>
      <c r="Q20" s="18">
        <v>80</v>
      </c>
      <c r="R20" s="19">
        <f t="shared" si="3"/>
        <v>1</v>
      </c>
      <c r="S20" s="18">
        <f t="shared" si="4"/>
        <v>0.01</v>
      </c>
    </row>
    <row r="21" spans="2:20" ht="18" customHeight="1" x14ac:dyDescent="0.25">
      <c r="B21" s="15">
        <v>45107</v>
      </c>
      <c r="C21" s="17" t="s">
        <v>14</v>
      </c>
      <c r="D21" s="17" t="s">
        <v>2</v>
      </c>
      <c r="E21" s="16" t="s">
        <v>4</v>
      </c>
      <c r="F21" s="17"/>
      <c r="G21" s="17"/>
      <c r="H21" s="16">
        <v>15</v>
      </c>
      <c r="I21" s="16" t="s">
        <v>15</v>
      </c>
      <c r="J21" s="16">
        <v>8</v>
      </c>
      <c r="K21" s="16">
        <f t="shared" si="1"/>
        <v>7</v>
      </c>
      <c r="L21" s="18">
        <v>0.53</v>
      </c>
      <c r="M21" s="18">
        <f t="shared" si="2"/>
        <v>3.71</v>
      </c>
      <c r="N21" s="16">
        <v>0.01</v>
      </c>
      <c r="O21" s="18">
        <f t="shared" si="0"/>
        <v>3.7199999999999998</v>
      </c>
      <c r="P21" s="18">
        <v>80</v>
      </c>
      <c r="Q21" s="18">
        <v>80</v>
      </c>
      <c r="R21" s="19">
        <f t="shared" si="3"/>
        <v>1</v>
      </c>
      <c r="S21" s="18">
        <f t="shared" si="4"/>
        <v>3.7199999999999998</v>
      </c>
    </row>
    <row r="22" spans="2:20" ht="15.75" x14ac:dyDescent="0.25">
      <c r="M22" s="8"/>
      <c r="N22" s="4"/>
      <c r="O22" s="8"/>
      <c r="Q22" s="8"/>
      <c r="R22" s="12" t="s">
        <v>41</v>
      </c>
      <c r="S22" s="13">
        <f>SUM(S8:S21)</f>
        <v>67.555149999999998</v>
      </c>
      <c r="T22" s="12" t="s">
        <v>23</v>
      </c>
    </row>
  </sheetData>
  <mergeCells count="3">
    <mergeCell ref="B4:I4"/>
    <mergeCell ref="B5:C5"/>
    <mergeCell ref="F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Vineyard Block 1</vt:lpstr>
      <vt:lpstr>Vineyard Block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dc:creator>
  <cp:lastModifiedBy>SB</cp:lastModifiedBy>
  <cp:lastPrinted>2023-02-22T21:08:11Z</cp:lastPrinted>
  <dcterms:created xsi:type="dcterms:W3CDTF">2023-01-12T20:02:10Z</dcterms:created>
  <dcterms:modified xsi:type="dcterms:W3CDTF">2023-02-27T23:09:57Z</dcterms:modified>
</cp:coreProperties>
</file>