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U:\GROWER EDUCATION\GROWER MEETINGS\Indoor Meetings\Cost Study Customization Workshop 11-2-17\"/>
    </mc:Choice>
  </mc:AlternateContent>
  <bookViews>
    <workbookView xWindow="0" yWindow="0" windowWidth="28800" windowHeight="12210" xr2:uid="{00000000-000D-0000-FFFF-FFFF00000000}"/>
  </bookViews>
  <sheets>
    <sheet name="Vineyard Budget 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29" i="1"/>
  <c r="F6" i="1" l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5" i="1"/>
  <c r="E19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E30" i="1"/>
  <c r="G29" i="1" s="1"/>
  <c r="D41" i="1"/>
  <c r="D18" i="1"/>
  <c r="F18" i="1" s="1"/>
  <c r="F28" i="1"/>
  <c r="D37" i="1" s="1"/>
  <c r="E18" i="1" l="1"/>
  <c r="D36" i="1"/>
  <c r="D43" i="1" s="1"/>
  <c r="D22" i="1" s="1"/>
  <c r="F22" i="1" l="1"/>
  <c r="E22" i="1"/>
  <c r="D24" i="1"/>
  <c r="F24" i="1" l="1"/>
  <c r="E24" i="1"/>
</calcChain>
</file>

<file path=xl/sharedStrings.xml><?xml version="1.0" encoding="utf-8"?>
<sst xmlns="http://schemas.openxmlformats.org/spreadsheetml/2006/main" count="46" uniqueCount="46">
  <si>
    <t>Operation</t>
  </si>
  <si>
    <t>Harvest Tons</t>
  </si>
  <si>
    <t>Acres</t>
  </si>
  <si>
    <t>Price/Ton</t>
  </si>
  <si>
    <t>Pruning</t>
  </si>
  <si>
    <t>Tie Vines</t>
  </si>
  <si>
    <t>Diesel</t>
  </si>
  <si>
    <t>Motor Oil</t>
  </si>
  <si>
    <t>Hydraulic Oil</t>
  </si>
  <si>
    <t>Mildew Control Sulfur 6X</t>
  </si>
  <si>
    <t>Harvest</t>
  </si>
  <si>
    <t xml:space="preserve">     Haul to Winery</t>
  </si>
  <si>
    <t>Property Tax</t>
  </si>
  <si>
    <t>PD/GWSS</t>
  </si>
  <si>
    <t>LWC</t>
  </si>
  <si>
    <t>LDGGA</t>
  </si>
  <si>
    <t>Property Insurance</t>
  </si>
  <si>
    <t>ILRP</t>
  </si>
  <si>
    <t>Total Costs</t>
  </si>
  <si>
    <t>VMB Spray</t>
  </si>
  <si>
    <t>TOTAL</t>
  </si>
  <si>
    <t>Assessments/Fees/Permits/Taxes</t>
  </si>
  <si>
    <t>Total Cost</t>
  </si>
  <si>
    <t>Tractor Maintenance</t>
  </si>
  <si>
    <t>Misc. Labor (Repairs)</t>
  </si>
  <si>
    <t>Irrigation (Electricity)</t>
  </si>
  <si>
    <t>SIMPLE VERSION Vineyard Operations Budget</t>
  </si>
  <si>
    <t>Materials</t>
  </si>
  <si>
    <t>Labor</t>
  </si>
  <si>
    <t>Weed Control - Herbicides</t>
  </si>
  <si>
    <t>Shoot Thinning</t>
  </si>
  <si>
    <t>Disc 3X</t>
  </si>
  <si>
    <t xml:space="preserve">Cost per acre </t>
  </si>
  <si>
    <t>Cost per ton</t>
  </si>
  <si>
    <t>Profit per acre</t>
  </si>
  <si>
    <t>Profit per ton</t>
  </si>
  <si>
    <t>Total Profit</t>
  </si>
  <si>
    <t>CACPS</t>
  </si>
  <si>
    <t>3rd Party Inspection Fee</t>
  </si>
  <si>
    <t>PAPA</t>
  </si>
  <si>
    <t>*Costs during the first three years of non-production, land, equipment mileage, and many other factors were left out of this simple budget. Therefore, the profit is deceptively higher than in reality but this type of simple budget is a good starting point.</t>
  </si>
  <si>
    <t>Assessments/Fees/Permits/Taxes Breakdown</t>
  </si>
  <si>
    <t>*</t>
  </si>
  <si>
    <t>see below for breakdown</t>
  </si>
  <si>
    <t>Paul Verdegaal, UCCE Farm Advisor</t>
  </si>
  <si>
    <t xml:space="preserve">     Forklift &amp; Load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</si>
</sst>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3" fillId="0" borderId="0" xfId="0" applyFont="1"/>
    <xf numFmtId="44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3" fillId="0" borderId="10" xfId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Normal="100" workbookViewId="0">
      <selection activeCell="F50" sqref="F50"/>
    </sheetView>
  </sheetViews>
  <sheetFormatPr defaultColWidth="8.7109375" defaultRowHeight="15.75" x14ac:dyDescent="0.25"/>
  <cols>
    <col min="1" max="1" width="32.42578125" style="5" customWidth="1"/>
    <col min="2" max="2" width="13.42578125" style="5" customWidth="1"/>
    <col min="3" max="3" width="11.140625" style="5" customWidth="1"/>
    <col min="4" max="4" width="14" style="5" customWidth="1"/>
    <col min="5" max="5" width="13.7109375" style="5" customWidth="1"/>
    <col min="6" max="6" width="14.85546875" style="5" customWidth="1"/>
    <col min="7" max="7" width="11.28515625" style="5" customWidth="1"/>
    <col min="8" max="8" width="11.7109375" style="5" customWidth="1"/>
    <col min="9" max="16384" width="8.7109375" style="5"/>
  </cols>
  <sheetData>
    <row r="1" spans="1:11" ht="18.75" x14ac:dyDescent="0.25">
      <c r="A1" s="40" t="s">
        <v>26</v>
      </c>
      <c r="B1" s="40"/>
      <c r="C1" s="40"/>
      <c r="D1" s="40"/>
      <c r="E1" s="40"/>
      <c r="F1" s="40"/>
      <c r="G1" s="40"/>
      <c r="H1" s="2"/>
      <c r="I1" s="2"/>
      <c r="J1" s="2"/>
      <c r="K1" s="2"/>
    </row>
    <row r="2" spans="1:11" ht="18.75" x14ac:dyDescent="0.25">
      <c r="A2" s="47" t="s">
        <v>44</v>
      </c>
      <c r="B2" s="40"/>
      <c r="C2" s="40"/>
      <c r="D2" s="40"/>
      <c r="E2" s="40"/>
      <c r="F2" s="40"/>
      <c r="G2" s="40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x14ac:dyDescent="0.25">
      <c r="A4" s="7" t="s">
        <v>0</v>
      </c>
      <c r="B4" s="7" t="s">
        <v>27</v>
      </c>
      <c r="C4" s="7" t="s">
        <v>28</v>
      </c>
      <c r="D4" s="7" t="s">
        <v>22</v>
      </c>
      <c r="E4" s="7" t="s">
        <v>32</v>
      </c>
      <c r="F4" s="7" t="s">
        <v>33</v>
      </c>
      <c r="G4" s="2"/>
      <c r="H4" s="2"/>
    </row>
    <row r="5" spans="1:11" x14ac:dyDescent="0.25">
      <c r="A5" s="34" t="s">
        <v>4</v>
      </c>
      <c r="B5" s="34"/>
      <c r="C5" s="34"/>
      <c r="D5" s="35">
        <v>3400</v>
      </c>
      <c r="E5" s="35">
        <f>D5/11.3</f>
        <v>300.88495575221236</v>
      </c>
      <c r="F5" s="35">
        <f>D5/55</f>
        <v>61.81818181818182</v>
      </c>
      <c r="G5" s="2"/>
      <c r="H5" s="2"/>
    </row>
    <row r="6" spans="1:11" x14ac:dyDescent="0.25">
      <c r="A6" s="34" t="s">
        <v>23</v>
      </c>
      <c r="B6" s="34"/>
      <c r="C6" s="34"/>
      <c r="D6" s="35">
        <v>300</v>
      </c>
      <c r="E6" s="35">
        <f t="shared" ref="E6:E17" si="0">D6/11.3</f>
        <v>26.548672566371678</v>
      </c>
      <c r="F6" s="35">
        <f t="shared" ref="F6:F24" si="1">D6/55</f>
        <v>5.4545454545454541</v>
      </c>
      <c r="G6" s="2"/>
      <c r="H6" s="2"/>
    </row>
    <row r="7" spans="1:11" x14ac:dyDescent="0.25">
      <c r="A7" s="34" t="s">
        <v>5</v>
      </c>
      <c r="B7" s="34"/>
      <c r="C7" s="34"/>
      <c r="D7" s="35">
        <v>150</v>
      </c>
      <c r="E7" s="35">
        <f t="shared" si="0"/>
        <v>13.274336283185839</v>
      </c>
      <c r="F7" s="35">
        <f t="shared" si="1"/>
        <v>2.7272727272727271</v>
      </c>
      <c r="G7" s="2"/>
      <c r="H7" s="2"/>
    </row>
    <row r="8" spans="1:11" x14ac:dyDescent="0.25">
      <c r="A8" s="34" t="s">
        <v>29</v>
      </c>
      <c r="B8" s="34"/>
      <c r="C8" s="34"/>
      <c r="D8" s="35">
        <v>400</v>
      </c>
      <c r="E8" s="35">
        <f t="shared" si="0"/>
        <v>35.398230088495573</v>
      </c>
      <c r="F8" s="35">
        <f t="shared" si="1"/>
        <v>7.2727272727272725</v>
      </c>
      <c r="G8" s="2"/>
      <c r="H8" s="2"/>
    </row>
    <row r="9" spans="1:11" x14ac:dyDescent="0.25">
      <c r="A9" s="34" t="s">
        <v>6</v>
      </c>
      <c r="B9" s="34"/>
      <c r="C9" s="34"/>
      <c r="D9" s="35">
        <v>50</v>
      </c>
      <c r="E9" s="35">
        <f t="shared" si="0"/>
        <v>4.4247787610619467</v>
      </c>
      <c r="F9" s="35">
        <f t="shared" si="1"/>
        <v>0.90909090909090906</v>
      </c>
      <c r="G9" s="2"/>
      <c r="H9" s="2"/>
    </row>
    <row r="10" spans="1:11" x14ac:dyDescent="0.25">
      <c r="A10" s="34" t="s">
        <v>7</v>
      </c>
      <c r="B10" s="34"/>
      <c r="C10" s="34"/>
      <c r="D10" s="35">
        <v>15</v>
      </c>
      <c r="E10" s="35">
        <f t="shared" si="0"/>
        <v>1.3274336283185839</v>
      </c>
      <c r="F10" s="35">
        <f t="shared" si="1"/>
        <v>0.27272727272727271</v>
      </c>
      <c r="G10" s="2"/>
      <c r="H10" s="2"/>
    </row>
    <row r="11" spans="1:11" x14ac:dyDescent="0.25">
      <c r="A11" s="34" t="s">
        <v>8</v>
      </c>
      <c r="B11" s="34"/>
      <c r="C11" s="34"/>
      <c r="D11" s="35">
        <v>10</v>
      </c>
      <c r="E11" s="35">
        <f t="shared" si="0"/>
        <v>0.88495575221238931</v>
      </c>
      <c r="F11" s="35">
        <f t="shared" si="1"/>
        <v>0.18181818181818182</v>
      </c>
      <c r="G11" s="2"/>
      <c r="H11" s="2"/>
    </row>
    <row r="12" spans="1:11" x14ac:dyDescent="0.25">
      <c r="A12" s="34" t="s">
        <v>9</v>
      </c>
      <c r="B12" s="34"/>
      <c r="C12" s="34"/>
      <c r="D12" s="35">
        <v>125</v>
      </c>
      <c r="E12" s="35">
        <f t="shared" si="0"/>
        <v>11.061946902654867</v>
      </c>
      <c r="F12" s="35">
        <f t="shared" si="1"/>
        <v>2.2727272727272729</v>
      </c>
      <c r="G12" s="2"/>
      <c r="H12" s="2"/>
    </row>
    <row r="13" spans="1:11" x14ac:dyDescent="0.25">
      <c r="A13" s="34" t="s">
        <v>30</v>
      </c>
      <c r="B13" s="34"/>
      <c r="C13" s="34"/>
      <c r="D13" s="35">
        <v>3000</v>
      </c>
      <c r="E13" s="35">
        <f t="shared" si="0"/>
        <v>265.48672566371681</v>
      </c>
      <c r="F13" s="35">
        <f t="shared" si="1"/>
        <v>54.545454545454547</v>
      </c>
      <c r="G13" s="2"/>
      <c r="H13" s="2"/>
    </row>
    <row r="14" spans="1:11" x14ac:dyDescent="0.25">
      <c r="A14" s="34" t="s">
        <v>31</v>
      </c>
      <c r="B14" s="34"/>
      <c r="C14" s="34"/>
      <c r="D14" s="35">
        <v>350</v>
      </c>
      <c r="E14" s="35">
        <f t="shared" si="0"/>
        <v>30.973451327433626</v>
      </c>
      <c r="F14" s="35">
        <f t="shared" si="1"/>
        <v>6.3636363636363633</v>
      </c>
      <c r="G14" s="2"/>
      <c r="H14" s="2"/>
    </row>
    <row r="15" spans="1:11" x14ac:dyDescent="0.25">
      <c r="A15" s="34" t="s">
        <v>19</v>
      </c>
      <c r="B15" s="34"/>
      <c r="C15" s="34"/>
      <c r="D15" s="35">
        <v>1500</v>
      </c>
      <c r="E15" s="35">
        <f t="shared" si="0"/>
        <v>132.74336283185841</v>
      </c>
      <c r="F15" s="35">
        <f t="shared" si="1"/>
        <v>27.272727272727273</v>
      </c>
      <c r="G15" s="2"/>
      <c r="H15" s="2"/>
    </row>
    <row r="16" spans="1:11" x14ac:dyDescent="0.25">
      <c r="A16" s="34" t="s">
        <v>24</v>
      </c>
      <c r="B16" s="34"/>
      <c r="C16" s="34"/>
      <c r="D16" s="35">
        <v>750</v>
      </c>
      <c r="E16" s="35">
        <f t="shared" si="0"/>
        <v>66.371681415929203</v>
      </c>
      <c r="F16" s="35">
        <f t="shared" si="1"/>
        <v>13.636363636363637</v>
      </c>
      <c r="G16" s="2"/>
      <c r="H16" s="2"/>
    </row>
    <row r="17" spans="1:8" x14ac:dyDescent="0.25">
      <c r="A17" s="34" t="s">
        <v>25</v>
      </c>
      <c r="B17" s="34"/>
      <c r="C17" s="34"/>
      <c r="D17" s="35">
        <v>1600</v>
      </c>
      <c r="E17" s="35">
        <f t="shared" si="0"/>
        <v>141.59292035398229</v>
      </c>
      <c r="F17" s="35">
        <f t="shared" si="1"/>
        <v>29.09090909090909</v>
      </c>
      <c r="G17" s="2"/>
      <c r="H17" s="2"/>
    </row>
    <row r="18" spans="1:8" x14ac:dyDescent="0.25">
      <c r="A18" s="34" t="s">
        <v>10</v>
      </c>
      <c r="B18" s="34"/>
      <c r="C18" s="34"/>
      <c r="D18" s="35">
        <f>E26*(D19+D20)</f>
        <v>6875</v>
      </c>
      <c r="E18" s="35">
        <f>D18/11.3</f>
        <v>608.40707964601768</v>
      </c>
      <c r="F18" s="35">
        <f t="shared" si="1"/>
        <v>125</v>
      </c>
      <c r="G18" s="2"/>
      <c r="H18" s="2"/>
    </row>
    <row r="19" spans="1:8" x14ac:dyDescent="0.25">
      <c r="A19" s="34" t="s">
        <v>45</v>
      </c>
      <c r="B19" s="34"/>
      <c r="C19" s="34"/>
      <c r="D19" s="35">
        <v>110</v>
      </c>
      <c r="E19" s="35">
        <f>D19/11.3</f>
        <v>9.7345132743362832</v>
      </c>
      <c r="F19" s="35">
        <f t="shared" si="1"/>
        <v>2</v>
      </c>
      <c r="G19" s="2"/>
      <c r="H19" s="2"/>
    </row>
    <row r="20" spans="1:8" x14ac:dyDescent="0.25">
      <c r="A20" s="34" t="s">
        <v>11</v>
      </c>
      <c r="B20" s="34"/>
      <c r="C20" s="34"/>
      <c r="D20" s="35">
        <v>15</v>
      </c>
      <c r="E20" s="35">
        <f t="shared" ref="E20:E24" si="2">D20/11.3</f>
        <v>1.3274336283185839</v>
      </c>
      <c r="F20" s="35">
        <f t="shared" si="1"/>
        <v>0.27272727272727271</v>
      </c>
      <c r="G20" s="2"/>
      <c r="H20" s="2"/>
    </row>
    <row r="21" spans="1:8" x14ac:dyDescent="0.25">
      <c r="A21" s="2"/>
      <c r="B21" s="2"/>
      <c r="C21" s="2"/>
      <c r="D21" s="3"/>
      <c r="E21" s="3"/>
      <c r="F21" s="3"/>
      <c r="G21" s="2"/>
      <c r="H21" s="2"/>
    </row>
    <row r="22" spans="1:8" x14ac:dyDescent="0.25">
      <c r="A22" s="2" t="s">
        <v>21</v>
      </c>
      <c r="B22" s="2"/>
      <c r="C22" s="2"/>
      <c r="D22" s="3">
        <f>D43</f>
        <v>7158.55</v>
      </c>
      <c r="E22" s="3">
        <f t="shared" si="2"/>
        <v>633.5</v>
      </c>
      <c r="F22" s="3">
        <f t="shared" si="1"/>
        <v>130.15545454545455</v>
      </c>
      <c r="G22" s="2"/>
      <c r="H22" s="2"/>
    </row>
    <row r="23" spans="1:8" x14ac:dyDescent="0.25">
      <c r="A23" s="8" t="s">
        <v>43</v>
      </c>
      <c r="B23" s="9"/>
      <c r="C23" s="9"/>
      <c r="D23" s="10"/>
      <c r="E23" s="11"/>
      <c r="F23" s="11"/>
      <c r="G23" s="2"/>
      <c r="H23" s="2"/>
    </row>
    <row r="24" spans="1:8" x14ac:dyDescent="0.25">
      <c r="A24" s="1" t="s">
        <v>18</v>
      </c>
      <c r="B24" s="1"/>
      <c r="C24" s="1"/>
      <c r="D24" s="4">
        <f>SUM(D5:D18)+D22</f>
        <v>25683.55</v>
      </c>
      <c r="E24" s="4">
        <f t="shared" si="2"/>
        <v>2272.8805309734512</v>
      </c>
      <c r="F24" s="4">
        <f t="shared" si="1"/>
        <v>466.97363636363633</v>
      </c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ht="15.6" customHeight="1" x14ac:dyDescent="0.25">
      <c r="A26" s="41" t="s">
        <v>40</v>
      </c>
      <c r="B26" s="42"/>
      <c r="C26" s="2"/>
      <c r="D26" s="29" t="s">
        <v>1</v>
      </c>
      <c r="E26" s="19">
        <v>55</v>
      </c>
      <c r="F26" s="19"/>
      <c r="G26" s="20"/>
      <c r="H26" s="2"/>
    </row>
    <row r="27" spans="1:8" x14ac:dyDescent="0.25">
      <c r="A27" s="43"/>
      <c r="B27" s="44"/>
      <c r="C27" s="2"/>
      <c r="D27" s="30" t="s">
        <v>2</v>
      </c>
      <c r="E27" s="21">
        <v>11.3</v>
      </c>
      <c r="F27" s="21"/>
      <c r="G27" s="22"/>
      <c r="H27" s="2"/>
    </row>
    <row r="28" spans="1:8" x14ac:dyDescent="0.25">
      <c r="A28" s="43"/>
      <c r="B28" s="44"/>
      <c r="C28" s="2"/>
      <c r="D28" s="30" t="s">
        <v>3</v>
      </c>
      <c r="E28" s="23">
        <v>700</v>
      </c>
      <c r="F28" s="24">
        <f>E28*E26</f>
        <v>38500</v>
      </c>
      <c r="G28" s="25"/>
      <c r="H28" s="2"/>
    </row>
    <row r="29" spans="1:8" x14ac:dyDescent="0.25">
      <c r="A29" s="43"/>
      <c r="B29" s="44"/>
      <c r="C29" s="2"/>
      <c r="D29" s="30" t="s">
        <v>35</v>
      </c>
      <c r="E29" s="23">
        <f>700-461.82</f>
        <v>238.18</v>
      </c>
      <c r="F29" s="32" t="s">
        <v>34</v>
      </c>
      <c r="G29" s="25">
        <f>E30/E27</f>
        <v>1159.2831858407078</v>
      </c>
      <c r="H29" s="2"/>
    </row>
    <row r="30" spans="1:8" x14ac:dyDescent="0.25">
      <c r="A30" s="43"/>
      <c r="B30" s="44"/>
      <c r="C30" s="2"/>
      <c r="D30" s="31" t="s">
        <v>36</v>
      </c>
      <c r="E30" s="26">
        <f>E29*E26</f>
        <v>13099.9</v>
      </c>
      <c r="F30" s="27" t="s">
        <v>42</v>
      </c>
      <c r="G30" s="28"/>
      <c r="H30" s="2"/>
    </row>
    <row r="31" spans="1:8" x14ac:dyDescent="0.25">
      <c r="A31" s="45"/>
      <c r="B31" s="46"/>
      <c r="C31" s="2"/>
      <c r="D31" s="13"/>
      <c r="E31" s="17"/>
      <c r="F31" s="18"/>
      <c r="G31" s="13"/>
      <c r="H31" s="2"/>
    </row>
    <row r="32" spans="1:8" x14ac:dyDescent="0.25">
      <c r="A32" s="36"/>
      <c r="B32" s="33"/>
      <c r="C32" s="2"/>
      <c r="D32" s="13"/>
      <c r="E32" s="17"/>
      <c r="F32" s="18"/>
      <c r="G32" s="13"/>
      <c r="H32" s="2"/>
    </row>
    <row r="33" spans="1:11" x14ac:dyDescent="0.25">
      <c r="A33" s="37" t="s">
        <v>41</v>
      </c>
      <c r="B33" s="38"/>
      <c r="C33" s="38"/>
      <c r="D33" s="39"/>
      <c r="E33" s="2"/>
      <c r="F33" s="2"/>
      <c r="G33" s="2"/>
      <c r="H33" s="2"/>
      <c r="I33" s="2"/>
      <c r="J33" s="2"/>
      <c r="K33" s="2"/>
    </row>
    <row r="34" spans="1:11" x14ac:dyDescent="0.25">
      <c r="A34" s="12" t="s">
        <v>12</v>
      </c>
      <c r="B34" s="13"/>
      <c r="C34" s="13"/>
      <c r="D34" s="14">
        <v>3650</v>
      </c>
      <c r="E34" s="2"/>
      <c r="F34" s="2"/>
      <c r="G34" s="2"/>
      <c r="H34" s="2"/>
      <c r="I34" s="2"/>
      <c r="J34" s="2"/>
      <c r="K34" s="2"/>
    </row>
    <row r="35" spans="1:11" x14ac:dyDescent="0.25">
      <c r="A35" s="12" t="s">
        <v>16</v>
      </c>
      <c r="B35" s="13"/>
      <c r="C35" s="13"/>
      <c r="D35" s="14">
        <v>2892.85</v>
      </c>
      <c r="E35" s="2"/>
      <c r="F35" s="2"/>
      <c r="G35" s="2"/>
      <c r="H35" s="2"/>
      <c r="I35" s="2"/>
      <c r="J35" s="2"/>
      <c r="K35" s="2"/>
    </row>
    <row r="36" spans="1:11" x14ac:dyDescent="0.25">
      <c r="A36" s="12" t="s">
        <v>13</v>
      </c>
      <c r="B36" s="13"/>
      <c r="C36" s="13"/>
      <c r="D36" s="14">
        <f>0.00125*F28</f>
        <v>48.125</v>
      </c>
      <c r="E36" s="2"/>
      <c r="F36" s="2"/>
      <c r="G36" s="2"/>
      <c r="H36" s="2"/>
      <c r="I36" s="2"/>
      <c r="J36" s="2"/>
      <c r="K36" s="2"/>
    </row>
    <row r="37" spans="1:11" x14ac:dyDescent="0.25">
      <c r="A37" s="12" t="s">
        <v>14</v>
      </c>
      <c r="B37" s="13"/>
      <c r="C37" s="13"/>
      <c r="D37" s="14">
        <f>0.0045*F28</f>
        <v>173.25</v>
      </c>
      <c r="E37" s="2"/>
      <c r="F37" s="2"/>
      <c r="G37" s="2"/>
      <c r="H37" s="2"/>
      <c r="I37" s="2"/>
      <c r="J37" s="2"/>
      <c r="K37" s="2"/>
    </row>
    <row r="38" spans="1:11" x14ac:dyDescent="0.25">
      <c r="A38" s="12" t="s">
        <v>15</v>
      </c>
      <c r="B38" s="13"/>
      <c r="C38" s="13"/>
      <c r="D38" s="14">
        <v>150</v>
      </c>
      <c r="E38" s="2"/>
      <c r="F38" s="2"/>
      <c r="G38" s="2"/>
      <c r="H38" s="2"/>
      <c r="I38" s="2"/>
      <c r="J38" s="2"/>
      <c r="K38" s="2"/>
    </row>
    <row r="39" spans="1:11" x14ac:dyDescent="0.25">
      <c r="A39" s="12" t="s">
        <v>17</v>
      </c>
      <c r="B39" s="13"/>
      <c r="C39" s="13"/>
      <c r="D39" s="14">
        <f>5*E27</f>
        <v>56.5</v>
      </c>
      <c r="E39" s="2"/>
      <c r="F39" s="2"/>
      <c r="G39" s="2"/>
      <c r="H39" s="2"/>
      <c r="I39" s="2"/>
      <c r="J39" s="2"/>
      <c r="K39" s="2"/>
    </row>
    <row r="40" spans="1:11" x14ac:dyDescent="0.25">
      <c r="A40" s="12" t="s">
        <v>37</v>
      </c>
      <c r="B40" s="13"/>
      <c r="C40" s="13"/>
      <c r="D40" s="14">
        <v>100</v>
      </c>
      <c r="E40" s="2"/>
      <c r="F40" s="2"/>
      <c r="G40" s="2"/>
      <c r="H40" s="2"/>
      <c r="I40" s="2"/>
      <c r="J40" s="2"/>
      <c r="K40" s="2"/>
    </row>
    <row r="41" spans="1:11" x14ac:dyDescent="0.25">
      <c r="A41" s="12" t="s">
        <v>38</v>
      </c>
      <c r="B41" s="13"/>
      <c r="C41" s="13"/>
      <c r="D41" s="14">
        <f>0.415*E26</f>
        <v>22.824999999999999</v>
      </c>
      <c r="E41" s="2"/>
      <c r="F41" s="2"/>
      <c r="G41" s="2"/>
      <c r="H41" s="2"/>
      <c r="I41" s="2"/>
      <c r="J41" s="2"/>
      <c r="K41" s="2"/>
    </row>
    <row r="42" spans="1:11" x14ac:dyDescent="0.25">
      <c r="A42" s="12" t="s">
        <v>39</v>
      </c>
      <c r="B42" s="13"/>
      <c r="C42" s="13"/>
      <c r="D42" s="14">
        <v>65</v>
      </c>
      <c r="E42" s="2"/>
      <c r="F42" s="2"/>
      <c r="G42" s="2"/>
      <c r="H42" s="2"/>
      <c r="I42" s="2"/>
      <c r="J42" s="2"/>
      <c r="K42" s="2"/>
    </row>
    <row r="43" spans="1:11" x14ac:dyDescent="0.25">
      <c r="A43" s="15" t="s">
        <v>20</v>
      </c>
      <c r="B43" s="7"/>
      <c r="C43" s="7"/>
      <c r="D43" s="16">
        <f>SUM(D34:D42)</f>
        <v>7158.55</v>
      </c>
      <c r="E43" s="6"/>
    </row>
  </sheetData>
  <mergeCells count="4">
    <mergeCell ref="A33:D33"/>
    <mergeCell ref="A1:G1"/>
    <mergeCell ref="A26:B31"/>
    <mergeCell ref="A2:G2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Vineyard Budget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Stephanie Bolton</cp:lastModifiedBy>
  <cp:lastPrinted>2017-11-01T21:17:29Z</cp:lastPrinted>
  <dcterms:created xsi:type="dcterms:W3CDTF">2016-01-19T00:46:44Z</dcterms:created>
  <dcterms:modified xsi:type="dcterms:W3CDTF">2017-11-03T19:28:41Z</dcterms:modified>
</cp:coreProperties>
</file>